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3995" windowHeight="1453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Rekapitulace!$G$11</definedName>
    <definedName name="Dodavka0">Položky!#REF!</definedName>
    <definedName name="HSV">Rekapitulace!$E$11</definedName>
    <definedName name="HSV0">Položky!#REF!</definedName>
    <definedName name="HZS">Rekapitulace!$I$11</definedName>
    <definedName name="HZS0">Položky!#REF!</definedName>
    <definedName name="JKSO">'Krycí list'!$G$2</definedName>
    <definedName name="MJ">'Krycí list'!$G$5</definedName>
    <definedName name="Mont">Rekapitulace!$H$11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Položky!$A$1:$G$181</definedName>
    <definedName name="_xlnm.Print_Area" localSheetId="1">Rekapitulace!$A$1:$I$25</definedName>
    <definedName name="PocetMJ">'Krycí list'!$G$6</definedName>
    <definedName name="Poznamka">'Krycí list'!$B$37</definedName>
    <definedName name="Projektant">'Krycí list'!$C$8</definedName>
    <definedName name="PSV">Rekapitulace!$F$11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Rekapitulace!$H$24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45621" fullCalcOnLoad="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80" i="3"/>
  <c r="BE181" i="3" s="1"/>
  <c r="I10" i="2" s="1"/>
  <c r="BD180" i="3"/>
  <c r="BD181" i="3" s="1"/>
  <c r="H10" i="2" s="1"/>
  <c r="BC180" i="3"/>
  <c r="BC181" i="3" s="1"/>
  <c r="G10" i="2" s="1"/>
  <c r="BB180" i="3"/>
  <c r="BA180" i="3"/>
  <c r="BA181" i="3" s="1"/>
  <c r="E10" i="2" s="1"/>
  <c r="G180" i="3"/>
  <c r="B10" i="2"/>
  <c r="A10" i="2"/>
  <c r="BB181" i="3"/>
  <c r="F10" i="2" s="1"/>
  <c r="G181" i="3"/>
  <c r="C181" i="3"/>
  <c r="BE175" i="3"/>
  <c r="BD175" i="3"/>
  <c r="BC175" i="3"/>
  <c r="BB175" i="3"/>
  <c r="BA175" i="3"/>
  <c r="G175" i="3"/>
  <c r="BE172" i="3"/>
  <c r="BD172" i="3"/>
  <c r="BC172" i="3"/>
  <c r="BB172" i="3"/>
  <c r="G172" i="3"/>
  <c r="BA172" i="3" s="1"/>
  <c r="BE169" i="3"/>
  <c r="BD169" i="3"/>
  <c r="BC169" i="3"/>
  <c r="BB169" i="3"/>
  <c r="BA169" i="3"/>
  <c r="G169" i="3"/>
  <c r="BE165" i="3"/>
  <c r="BD165" i="3"/>
  <c r="BC165" i="3"/>
  <c r="BB165" i="3"/>
  <c r="BA165" i="3"/>
  <c r="G165" i="3"/>
  <c r="BE161" i="3"/>
  <c r="BD161" i="3"/>
  <c r="BC161" i="3"/>
  <c r="BB161" i="3"/>
  <c r="BA161" i="3"/>
  <c r="G161" i="3"/>
  <c r="BE158" i="3"/>
  <c r="BD158" i="3"/>
  <c r="BC158" i="3"/>
  <c r="BB158" i="3"/>
  <c r="G158" i="3"/>
  <c r="BA158" i="3" s="1"/>
  <c r="BE155" i="3"/>
  <c r="BD155" i="3"/>
  <c r="BC155" i="3"/>
  <c r="BB155" i="3"/>
  <c r="BA155" i="3"/>
  <c r="G155" i="3"/>
  <c r="BE152" i="3"/>
  <c r="BD152" i="3"/>
  <c r="BC152" i="3"/>
  <c r="BB152" i="3"/>
  <c r="BA152" i="3"/>
  <c r="G152" i="3"/>
  <c r="BE149" i="3"/>
  <c r="BD149" i="3"/>
  <c r="BC149" i="3"/>
  <c r="BB149" i="3"/>
  <c r="BA149" i="3"/>
  <c r="G149" i="3"/>
  <c r="BE146" i="3"/>
  <c r="BD146" i="3"/>
  <c r="BC146" i="3"/>
  <c r="BB146" i="3"/>
  <c r="G146" i="3"/>
  <c r="BA146" i="3" s="1"/>
  <c r="BE143" i="3"/>
  <c r="BD143" i="3"/>
  <c r="BC143" i="3"/>
  <c r="BB143" i="3"/>
  <c r="BA143" i="3"/>
  <c r="G143" i="3"/>
  <c r="BE140" i="3"/>
  <c r="BD140" i="3"/>
  <c r="BC140" i="3"/>
  <c r="BB140" i="3"/>
  <c r="BA140" i="3"/>
  <c r="G140" i="3"/>
  <c r="BE137" i="3"/>
  <c r="BD137" i="3"/>
  <c r="BC137" i="3"/>
  <c r="BB137" i="3"/>
  <c r="BA137" i="3"/>
  <c r="G137" i="3"/>
  <c r="BE134" i="3"/>
  <c r="BD134" i="3"/>
  <c r="BC134" i="3"/>
  <c r="BB134" i="3"/>
  <c r="G134" i="3"/>
  <c r="BA134" i="3" s="1"/>
  <c r="BE131" i="3"/>
  <c r="BD131" i="3"/>
  <c r="BC131" i="3"/>
  <c r="BB131" i="3"/>
  <c r="BA131" i="3"/>
  <c r="G131" i="3"/>
  <c r="BE128" i="3"/>
  <c r="BD128" i="3"/>
  <c r="BC128" i="3"/>
  <c r="BB128" i="3"/>
  <c r="BA128" i="3"/>
  <c r="G128" i="3"/>
  <c r="BE125" i="3"/>
  <c r="BD125" i="3"/>
  <c r="BC125" i="3"/>
  <c r="BB125" i="3"/>
  <c r="BA125" i="3"/>
  <c r="G125" i="3"/>
  <c r="BE122" i="3"/>
  <c r="BD122" i="3"/>
  <c r="BC122" i="3"/>
  <c r="BB122" i="3"/>
  <c r="G122" i="3"/>
  <c r="BA122" i="3" s="1"/>
  <c r="BE119" i="3"/>
  <c r="BD119" i="3"/>
  <c r="BC119" i="3"/>
  <c r="BB119" i="3"/>
  <c r="BA119" i="3"/>
  <c r="G119" i="3"/>
  <c r="BE116" i="3"/>
  <c r="BD116" i="3"/>
  <c r="BC116" i="3"/>
  <c r="BB116" i="3"/>
  <c r="BA116" i="3"/>
  <c r="G116" i="3"/>
  <c r="BE113" i="3"/>
  <c r="BD113" i="3"/>
  <c r="BC113" i="3"/>
  <c r="BB113" i="3"/>
  <c r="BA113" i="3"/>
  <c r="G113" i="3"/>
  <c r="BE110" i="3"/>
  <c r="BD110" i="3"/>
  <c r="BC110" i="3"/>
  <c r="BB110" i="3"/>
  <c r="G110" i="3"/>
  <c r="BA110" i="3" s="1"/>
  <c r="BE107" i="3"/>
  <c r="BD107" i="3"/>
  <c r="BC107" i="3"/>
  <c r="BB107" i="3"/>
  <c r="BA107" i="3"/>
  <c r="G107" i="3"/>
  <c r="BE104" i="3"/>
  <c r="BD104" i="3"/>
  <c r="BC104" i="3"/>
  <c r="BB104" i="3"/>
  <c r="BA104" i="3"/>
  <c r="G104" i="3"/>
  <c r="BE101" i="3"/>
  <c r="BD101" i="3"/>
  <c r="BC101" i="3"/>
  <c r="BB101" i="3"/>
  <c r="BA101" i="3"/>
  <c r="G101" i="3"/>
  <c r="BE98" i="3"/>
  <c r="BD98" i="3"/>
  <c r="BC98" i="3"/>
  <c r="BB98" i="3"/>
  <c r="G98" i="3"/>
  <c r="BA98" i="3" s="1"/>
  <c r="BE95" i="3"/>
  <c r="BD95" i="3"/>
  <c r="BC95" i="3"/>
  <c r="BB95" i="3"/>
  <c r="BA95" i="3"/>
  <c r="G95" i="3"/>
  <c r="BE92" i="3"/>
  <c r="BD92" i="3"/>
  <c r="BC92" i="3"/>
  <c r="BB92" i="3"/>
  <c r="BA92" i="3"/>
  <c r="G92" i="3"/>
  <c r="BE89" i="3"/>
  <c r="BD89" i="3"/>
  <c r="BC89" i="3"/>
  <c r="BB89" i="3"/>
  <c r="BA89" i="3"/>
  <c r="G89" i="3"/>
  <c r="BE86" i="3"/>
  <c r="BD86" i="3"/>
  <c r="BC86" i="3"/>
  <c r="BB86" i="3"/>
  <c r="G86" i="3"/>
  <c r="BA86" i="3" s="1"/>
  <c r="BE83" i="3"/>
  <c r="BD83" i="3"/>
  <c r="BC83" i="3"/>
  <c r="BB83" i="3"/>
  <c r="BA83" i="3"/>
  <c r="G83" i="3"/>
  <c r="BE80" i="3"/>
  <c r="BD80" i="3"/>
  <c r="BC80" i="3"/>
  <c r="BB80" i="3"/>
  <c r="BA80" i="3"/>
  <c r="G80" i="3"/>
  <c r="BE77" i="3"/>
  <c r="BD77" i="3"/>
  <c r="BC77" i="3"/>
  <c r="BB77" i="3"/>
  <c r="BA77" i="3"/>
  <c r="G77" i="3"/>
  <c r="BE74" i="3"/>
  <c r="BD74" i="3"/>
  <c r="BC74" i="3"/>
  <c r="BB74" i="3"/>
  <c r="G74" i="3"/>
  <c r="BA74" i="3" s="1"/>
  <c r="BE71" i="3"/>
  <c r="BD71" i="3"/>
  <c r="BC71" i="3"/>
  <c r="BB71" i="3"/>
  <c r="BA71" i="3"/>
  <c r="G71" i="3"/>
  <c r="BE68" i="3"/>
  <c r="BD68" i="3"/>
  <c r="BC68" i="3"/>
  <c r="BB68" i="3"/>
  <c r="BA68" i="3"/>
  <c r="G68" i="3"/>
  <c r="BE65" i="3"/>
  <c r="BD65" i="3"/>
  <c r="BC65" i="3"/>
  <c r="BB65" i="3"/>
  <c r="BA65" i="3"/>
  <c r="G65" i="3"/>
  <c r="BE61" i="3"/>
  <c r="BD61" i="3"/>
  <c r="BC61" i="3"/>
  <c r="BB61" i="3"/>
  <c r="G61" i="3"/>
  <c r="BA61" i="3" s="1"/>
  <c r="BE58" i="3"/>
  <c r="BD58" i="3"/>
  <c r="BC58" i="3"/>
  <c r="BB58" i="3"/>
  <c r="BA58" i="3"/>
  <c r="G58" i="3"/>
  <c r="BE54" i="3"/>
  <c r="BD54" i="3"/>
  <c r="BC54" i="3"/>
  <c r="BB54" i="3"/>
  <c r="BA54" i="3"/>
  <c r="G54" i="3"/>
  <c r="BE51" i="3"/>
  <c r="BD51" i="3"/>
  <c r="BC51" i="3"/>
  <c r="BB51" i="3"/>
  <c r="BA51" i="3"/>
  <c r="G51" i="3"/>
  <c r="BE48" i="3"/>
  <c r="BE178" i="3" s="1"/>
  <c r="I9" i="2" s="1"/>
  <c r="BD48" i="3"/>
  <c r="BC48" i="3"/>
  <c r="BC178" i="3" s="1"/>
  <c r="G9" i="2" s="1"/>
  <c r="BB48" i="3"/>
  <c r="G48" i="3"/>
  <c r="BA48" i="3" s="1"/>
  <c r="B9" i="2"/>
  <c r="A9" i="2"/>
  <c r="BD178" i="3"/>
  <c r="H9" i="2" s="1"/>
  <c r="BB178" i="3"/>
  <c r="F9" i="2" s="1"/>
  <c r="G178" i="3"/>
  <c r="C178" i="3"/>
  <c r="BE43" i="3"/>
  <c r="BD43" i="3"/>
  <c r="BC43" i="3"/>
  <c r="BB43" i="3"/>
  <c r="BA43" i="3"/>
  <c r="G43" i="3"/>
  <c r="BE36" i="3"/>
  <c r="BD36" i="3"/>
  <c r="BC36" i="3"/>
  <c r="BB36" i="3"/>
  <c r="BA36" i="3"/>
  <c r="G36" i="3"/>
  <c r="BE29" i="3"/>
  <c r="BD29" i="3"/>
  <c r="BC29" i="3"/>
  <c r="BB29" i="3"/>
  <c r="G29" i="3"/>
  <c r="BA29" i="3" s="1"/>
  <c r="BE22" i="3"/>
  <c r="BE46" i="3" s="1"/>
  <c r="I8" i="2" s="1"/>
  <c r="BD22" i="3"/>
  <c r="BC22" i="3"/>
  <c r="BB22" i="3"/>
  <c r="BA22" i="3"/>
  <c r="G22" i="3"/>
  <c r="BE16" i="3"/>
  <c r="BD16" i="3"/>
  <c r="BC16" i="3"/>
  <c r="BC46" i="3" s="1"/>
  <c r="G8" i="2" s="1"/>
  <c r="BB16" i="3"/>
  <c r="BB46" i="3" s="1"/>
  <c r="F8" i="2" s="1"/>
  <c r="BA16" i="3"/>
  <c r="BA46" i="3" s="1"/>
  <c r="E8" i="2" s="1"/>
  <c r="G16" i="3"/>
  <c r="B8" i="2"/>
  <c r="A8" i="2"/>
  <c r="BD46" i="3"/>
  <c r="H8" i="2" s="1"/>
  <c r="G46" i="3"/>
  <c r="C46" i="3"/>
  <c r="BE11" i="3"/>
  <c r="BD11" i="3"/>
  <c r="BC11" i="3"/>
  <c r="BB11" i="3"/>
  <c r="G11" i="3"/>
  <c r="BA11" i="3" s="1"/>
  <c r="BE8" i="3"/>
  <c r="BE14" i="3" s="1"/>
  <c r="I7" i="2" s="1"/>
  <c r="BD8" i="3"/>
  <c r="BD14" i="3" s="1"/>
  <c r="H7" i="2" s="1"/>
  <c r="BC8" i="3"/>
  <c r="BC14" i="3" s="1"/>
  <c r="G7" i="2" s="1"/>
  <c r="BB8" i="3"/>
  <c r="BA8" i="3"/>
  <c r="G8" i="3"/>
  <c r="B7" i="2"/>
  <c r="A7" i="2"/>
  <c r="BB14" i="3"/>
  <c r="F7" i="2" s="1"/>
  <c r="G14" i="3"/>
  <c r="C14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F11" i="2" l="1"/>
  <c r="C16" i="1" s="1"/>
  <c r="BA178" i="3"/>
  <c r="E9" i="2" s="1"/>
  <c r="BA14" i="3"/>
  <c r="E7" i="2" s="1"/>
  <c r="E11" i="2" s="1"/>
  <c r="G11" i="2"/>
  <c r="C18" i="1" s="1"/>
  <c r="H11" i="2"/>
  <c r="C17" i="1" s="1"/>
  <c r="I11" i="2"/>
  <c r="C21" i="1" s="1"/>
  <c r="G23" i="2" l="1"/>
  <c r="I23" i="2" s="1"/>
  <c r="G21" i="2"/>
  <c r="I21" i="2" s="1"/>
  <c r="G20" i="1" s="1"/>
  <c r="G19" i="2"/>
  <c r="I19" i="2" s="1"/>
  <c r="G18" i="1" s="1"/>
  <c r="G17" i="2"/>
  <c r="I17" i="2" s="1"/>
  <c r="G16" i="1" s="1"/>
  <c r="C15" i="1"/>
  <c r="C19" i="1" s="1"/>
  <c r="C22" i="1" s="1"/>
  <c r="G22" i="2"/>
  <c r="I22" i="2" s="1"/>
  <c r="G21" i="1" s="1"/>
  <c r="G20" i="2"/>
  <c r="I20" i="2" s="1"/>
  <c r="G19" i="1" s="1"/>
  <c r="G18" i="2"/>
  <c r="I18" i="2" s="1"/>
  <c r="G17" i="1" s="1"/>
  <c r="G16" i="2"/>
  <c r="I16" i="2" s="1"/>
  <c r="H24" i="2" l="1"/>
  <c r="G23" i="1" s="1"/>
  <c r="G22" i="1" s="1"/>
  <c r="G15" i="1"/>
  <c r="C23" i="1" l="1"/>
  <c r="F30" i="1" s="1"/>
  <c r="F31" i="1" l="1"/>
  <c r="F34" i="1" s="1"/>
</calcChain>
</file>

<file path=xl/sharedStrings.xml><?xml version="1.0" encoding="utf-8"?>
<sst xmlns="http://schemas.openxmlformats.org/spreadsheetml/2006/main" count="474" uniqueCount="281">
  <si>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</si>
  <si>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</si>
  <si>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</si>
  <si>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</si>
  <si>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</si>
  <si>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</si>
  <si>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</si>
  <si>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</si>
  <si>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</si>
  <si>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</si>
  <si>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</si>
  <si>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</si>
  <si>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</si>
  <si>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</si>
  <si>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</si>
  <si>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</si>
  <si>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</si>
  <si>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</si>
  <si>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</si>
  <si>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</si>
  <si>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</si>
  <si>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</si>
  <si>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</si>
  <si>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</si>
  <si>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</si>
  <si>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</si>
  <si>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</si>
  <si>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</si>
  <si>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</si>
  <si>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</si>
  <si>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</si>
  <si>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</si>
  <si>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</si>
  <si>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</si>
  <si>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</si>
  <si>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</si>
  <si>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</si>
  <si>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</si>
  <si>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</si>
  <si>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</si>
  <si>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</si>
  <si>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</si>
  <si>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</si>
  <si>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</si>
  <si>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</si>
  <si>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</si>
  <si>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</si>
  <si>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</si>
  <si>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</si>
  <si>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</si>
  <si>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</si>
  <si>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</si>
  <si>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</si>
  <si>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</si>
  <si>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</si>
  <si>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</si>
  <si>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</si>
  <si>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</si>
  <si>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</si>
  <si>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</si>
  <si>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</si>
  <si>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</si>
  <si>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</si>
  <si>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</si>
  <si>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</si>
  <si>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</si>
  <si>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</si>
  <si>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</si>
  <si>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</si>
  <si>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</si>
  <si>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</si>
  <si>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</si>
  <si>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</si>
  <si>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</si>
  <si>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20130109</t>
  </si>
  <si>
    <t>OSTRAVA - Atletická hala</t>
  </si>
  <si>
    <t>04.5</t>
  </si>
  <si>
    <t>Sportovní vybavení</t>
  </si>
  <si>
    <t>2013A109</t>
  </si>
  <si>
    <t>11</t>
  </si>
  <si>
    <t>Přípravné a přidružené práce</t>
  </si>
  <si>
    <t>00050-5200.NC</t>
  </si>
  <si>
    <t xml:space="preserve">Geodetické práce </t>
  </si>
  <si>
    <t>kpl</t>
  </si>
  <si>
    <t>/kompletní cena za provedení úvodního geodetického rozměření a za vyhotovení geodet. zaměření skutečného provedení atletického oválu-podkladu pro certifikaci IAAF/</t>
  </si>
  <si>
    <t>(1)</t>
  </si>
  <si>
    <t>00050-6322.NC</t>
  </si>
  <si>
    <t xml:space="preserve">Certifikace IAAF po dokončení oválu </t>
  </si>
  <si>
    <t>/zajištění certifikace Mezinárodní atletickou federací IAAF a náklady s tím spojené/</t>
  </si>
  <si>
    <t>471</t>
  </si>
  <si>
    <t>Umělé povrchy</t>
  </si>
  <si>
    <t>589311196</t>
  </si>
  <si>
    <t>Penetrace podkladu  pro umělý polyuretanový sportovní povrch (stykový můstek) D+M</t>
  </si>
  <si>
    <t>m2</t>
  </si>
  <si>
    <t>/provedení penetrace podkladu pro polyuretanový sportovní monolitický povrch - stykový můstek/</t>
  </si>
  <si>
    <t>výměra přenesena z CAD aplikace:</t>
  </si>
  <si>
    <t>ovál:(1171,69)</t>
  </si>
  <si>
    <t>vnitřní plocha:(2494,13)</t>
  </si>
  <si>
    <t>plocha vně oválu:(924,18)</t>
  </si>
  <si>
    <t>589311197</t>
  </si>
  <si>
    <t>Umělý polyuretan.povrch vodonepropustný - 1.vrstva polyuretan.stěrka z gum.barev.pěněného granulátu</t>
  </si>
  <si>
    <t>/kompletní cena za provedení 1. vrstvy polyuretanového vodonepropustného umělého "Full-PUR"povrchu - 1. vrstva polyuretanové stěrky z gumového barevného EPDM 1-4 pěněného granulátu - platný atest IAAF pro klasifikaci Class 1, odstín ČERVENÝ, RUČNÍ zpracování/</t>
  </si>
  <si>
    <t>589311198</t>
  </si>
  <si>
    <t>Umělý polyuretan.povrch vodonepropustný - 2.vrstva polyuretanová stěrka z pěněného EPDM granulátu 1-4</t>
  </si>
  <si>
    <t>/kompletní cena za provedení 2. vrstvy polyuretanového vodonepropustného umělého "Full-PUR"povrchu - 2. vrstva polyuretanové stěrky z gumového barevného EPDM 1-4 pěněného granulátu , platný atest IAAF pro klasifikaci Class 1, odstín ČERVENÝ, RUČNÍ zpracování/</t>
  </si>
  <si>
    <t>589311199</t>
  </si>
  <si>
    <t>Umělý polyuretan.povrch vodonepropustný - 3.vrstva finální PUR stěrka z pěněného EPDM granulátu 1-4</t>
  </si>
  <si>
    <t>/kompletní cena za provedení finální 3. vrstvy polyuretanového vodonepropustného umělého "Full-PUR" povrchu - z gumového barevného EPDM 1-4 pěněného granulátu, platný atest IAAF pro klasifikaci Class 1, odstín ČERVENÝ, RUČNÍ zpracování/</t>
  </si>
  <si>
    <t>47151-9983.NC</t>
  </si>
  <si>
    <t xml:space="preserve">Lajnování atletického oválu dle certifikace IAAF </t>
  </si>
  <si>
    <t>/cena za kompletní rozměření a nástřik lajn speciální bílou PUR barvou - 6-ti dráhový ovál 200m včetně vnitřní plochy/</t>
  </si>
  <si>
    <t>913</t>
  </si>
  <si>
    <t>Vybavení sportovišť</t>
  </si>
  <si>
    <t>631571007R00</t>
  </si>
  <si>
    <t xml:space="preserve">Násyp z jemného písku - výplň doskočiště </t>
  </si>
  <si>
    <t>m3</t>
  </si>
  <si>
    <t>/dodávka a násyp jemného křemičitého písku 0-2mm- výplň doskočiště pro skok daleký a trojskok/</t>
  </si>
  <si>
    <t>výplň doskočiště-skok daleký:(9,88*2,88*0,4)</t>
  </si>
  <si>
    <t>917862111R00</t>
  </si>
  <si>
    <t xml:space="preserve">Osazení stojat. obrub.bet. s opěrou,lože z C 12/15 </t>
  </si>
  <si>
    <t>m</t>
  </si>
  <si>
    <t>/osazení obrubníků doskočiště skoku dalekého/</t>
  </si>
  <si>
    <t>skok daleký:((10,0+3,0)*2)</t>
  </si>
  <si>
    <t>918101111R00</t>
  </si>
  <si>
    <t xml:space="preserve">Lože pod obrubníky nebo obruby dlažeb z C 12/15 </t>
  </si>
  <si>
    <t>/betonové lože pro osazení obrubníků a lapačů písku/</t>
  </si>
  <si>
    <t>obrubníky doskočiště:(26,0*0,20*0,15)</t>
  </si>
  <si>
    <t>lapače písku:(24,0*0,50*0,15)</t>
  </si>
  <si>
    <t>935113112U00</t>
  </si>
  <si>
    <t xml:space="preserve">Osazení lapače písku do lože z betonu </t>
  </si>
  <si>
    <t>/montáž těles lapačů písku kolem doskočiště/</t>
  </si>
  <si>
    <t>lapače písku:(24,0)</t>
  </si>
  <si>
    <t>953943123R00</t>
  </si>
  <si>
    <t xml:space="preserve">Osazení kovových předmětů do betonu, 15 kg / kus </t>
  </si>
  <si>
    <t>kus</t>
  </si>
  <si>
    <t>/osazení pouzder pro odrazová prkna a zarážecí skříňku/</t>
  </si>
  <si>
    <t>pouzdra odrazových prken:(4)</t>
  </si>
  <si>
    <t>zarážecí pouzdra - skok o tyči:(1)</t>
  </si>
  <si>
    <t>91312-1001.NC</t>
  </si>
  <si>
    <t xml:space="preserve">Startovní bloky (certif. IAAF) </t>
  </si>
  <si>
    <t>/dodávka startovních bloků, certif. IAAF/</t>
  </si>
  <si>
    <t>(14)</t>
  </si>
  <si>
    <t>91312-1002.NC</t>
  </si>
  <si>
    <t xml:space="preserve">Ukazatele drah (certif.IAAF) </t>
  </si>
  <si>
    <t>/dodávka ukazatelů jednoitlivýc drah - 8 na rovince, 6 na oválu/</t>
  </si>
  <si>
    <t>(8+6)</t>
  </si>
  <si>
    <t>91312-1003.NC</t>
  </si>
  <si>
    <t xml:space="preserve">Schůdky pro startéra (certif. IAAF) </t>
  </si>
  <si>
    <t>/dodávka schůdků pro startéra/</t>
  </si>
  <si>
    <t>91312-1004.NC</t>
  </si>
  <si>
    <t xml:space="preserve">Překážka sprinterská (certif. IAAF) </t>
  </si>
  <si>
    <t>/dodávka sprinterské překážky s nastavením výšky 76 až 106,8cm, certif. IAAF/</t>
  </si>
  <si>
    <t>(8*6)</t>
  </si>
  <si>
    <t>91312-1005.NC</t>
  </si>
  <si>
    <t xml:space="preserve">Vozík na překážky - 20 ks (certif. IAAF) </t>
  </si>
  <si>
    <t>/dodávka vozíku pro 20ks překážky/</t>
  </si>
  <si>
    <t>91312-1006.NC</t>
  </si>
  <si>
    <t xml:space="preserve">Vozík na startovní bloky (certif. IAAF) </t>
  </si>
  <si>
    <t>/dodávka vozíku na 8ks startovních bloků/</t>
  </si>
  <si>
    <t>91312-1007.NC</t>
  </si>
  <si>
    <t>Doskočiště - skok vysoký 600x500x70cm (certif. IAAF)</t>
  </si>
  <si>
    <t>/kompletní dodávka doskočiště pro skok vysoký, vč. krycí plachty, dopadové deky a roštu dřevo-kov, certifikace IAAF/</t>
  </si>
  <si>
    <t>91312-1008.NC</t>
  </si>
  <si>
    <t xml:space="preserve">Teleskop. stojany pro skok vysoký (certif. IAAF) </t>
  </si>
  <si>
    <t>pár</t>
  </si>
  <si>
    <t>/dodávka výsuvných stojanů pro skok ysoký, certif. IAAF/</t>
  </si>
  <si>
    <t>91312-1009.NC</t>
  </si>
  <si>
    <t xml:space="preserve">Laťka pro skok vysoký (certif. IAAF) </t>
  </si>
  <si>
    <t>/dodávka laťky pro skok vysoký, certif. IAAF/</t>
  </si>
  <si>
    <t>(3)</t>
  </si>
  <si>
    <t>91312-1010.NC</t>
  </si>
  <si>
    <t xml:space="preserve">Měřidlo - skok vysoký (certif. IAAF) </t>
  </si>
  <si>
    <t>/dodávka měřidla pro skok vysoký, certif. IAAF/</t>
  </si>
  <si>
    <t>91312-1011.NC</t>
  </si>
  <si>
    <t>Doskočiště pro skok o tyči 10,0x6,0x0,8m (certif. IAAF)</t>
  </si>
  <si>
    <t>/kompletní dodávka doskočiště pro skok o tyči , vč. krycí plachty, dopadové deky a roštu dřevo-kov, certifikace IAAF/</t>
  </si>
  <si>
    <t>91312-1012.NC</t>
  </si>
  <si>
    <t xml:space="preserve">Stojany pro skok o tyči (certif. IAAF) </t>
  </si>
  <si>
    <t>/dodávka stojanů pro skok o tyči s adaptérem umožňujícím posun stojanů, certif IAAF/</t>
  </si>
  <si>
    <t>91312-1013.NC</t>
  </si>
  <si>
    <t xml:space="preserve">Skříňka pro skok o tyči (certif. IAAF) </t>
  </si>
  <si>
    <t>/dodávka skříňky pro skok o tyči, certif. IAAF/</t>
  </si>
  <si>
    <t>91312-1014.NC</t>
  </si>
  <si>
    <t xml:space="preserve">Podávka (certif. IAAF) </t>
  </si>
  <si>
    <t>/dodávka podávky laťky pro skok o tyči, certif. IAAF/</t>
  </si>
  <si>
    <t>(2)</t>
  </si>
  <si>
    <t>91312-1015.NC</t>
  </si>
  <si>
    <t xml:space="preserve">Laťka pro skok o tyči (certif. IAAF) </t>
  </si>
  <si>
    <t>/dodávka laťky pro skok o tyči, certif. IAAF/</t>
  </si>
  <si>
    <t>91312-1016.NC</t>
  </si>
  <si>
    <t xml:space="preserve">Měřidlo - skok o tyči (certif. IAAF) </t>
  </si>
  <si>
    <t>/dodávka měřidla pro skok o tyči, certif. IAAF/</t>
  </si>
  <si>
    <t>91312-1017.NC</t>
  </si>
  <si>
    <t xml:space="preserve">Stojan na tyče (certif. IAAF) </t>
  </si>
  <si>
    <t>/dodávka stojanu na tyče, certif. IAAF/</t>
  </si>
  <si>
    <t>91312-1018.NC</t>
  </si>
  <si>
    <t>Odrazové břevno - skok daleký/trojskok 122x34x10cm (certif. IAAF)</t>
  </si>
  <si>
    <t>/dodávka odrazového břevna, včetně přešlapové desky a šroubovatelného nastavení, certif. IAAF/</t>
  </si>
  <si>
    <t>odrazové břevno:(2)</t>
  </si>
  <si>
    <t>91312-1019.NC</t>
  </si>
  <si>
    <t>Pouzdro pro odrazové břevno - dálka/trojskok 122x34x10cm (certif. IAAF)</t>
  </si>
  <si>
    <t>/dodávka pouzdra pro odrazové břevno, certif. IAAF/</t>
  </si>
  <si>
    <t>(4)</t>
  </si>
  <si>
    <t>91312-1020.NC</t>
  </si>
  <si>
    <t>Přeběhová deska - skok daleký 122x34x10cm s krytem z umělého povrchu (certif. IAAF)</t>
  </si>
  <si>
    <t>/dodávka přeběhových desek, certif. IAAF/</t>
  </si>
  <si>
    <t>91312-1021.NC</t>
  </si>
  <si>
    <t xml:space="preserve">Označení odrazu (certif. IAAF) </t>
  </si>
  <si>
    <t>/dodávka označení odrazu, certif. IAAF/</t>
  </si>
  <si>
    <t>91312-1022.NC</t>
  </si>
  <si>
    <t xml:space="preserve">Označení vzdálenosti - skok daleký (certif. IAAF) </t>
  </si>
  <si>
    <t>/dodávka označení vzdálenosti pro skok daleký, certif. IAAF/</t>
  </si>
  <si>
    <t>91312-1023.NC</t>
  </si>
  <si>
    <t xml:space="preserve">Označení vzdálenosti - trojskok (certif. IAAF) </t>
  </si>
  <si>
    <t>/dodávka označení vzdálenosti pro trojskok, certif. IAAF/</t>
  </si>
  <si>
    <t>91312-1024.NC</t>
  </si>
  <si>
    <t xml:space="preserve">Přenosný kruh - vrh koulí (certif. IAAF) </t>
  </si>
  <si>
    <t>/dodávka kompletní konstrukce přenosného kruhu pro vrh koulí, včetně zarážecího břevna, certif. IAAF/</t>
  </si>
  <si>
    <t>91312-1025.NC</t>
  </si>
  <si>
    <t xml:space="preserve">Dopadiště - vrh koulí (certif. IAAF) </t>
  </si>
  <si>
    <t>/kompletní dodávka rozebíratelného mobilního dopadiště pro vrh koulí z matrací 1480x980x100mm,  certif. IAAF/</t>
  </si>
  <si>
    <t>91312-1026.NC</t>
  </si>
  <si>
    <t>Ochranná síť - vrh koulí 10,4x10x4m (certif. IAAF) ocelový rám+PP síť oko 45x45x5mm,zavěšený systém</t>
  </si>
  <si>
    <t>/dodávka a montáž ochranné sítě pro dopadovou plochu vrhu koulí. Horní a spodní ocelový rám z profilů 80x50x3mm se vzpěrami 60x40x3mm. Povrchová úprava ocel. konstrukcí žár. zinkováním + komaxit, Výplň z PP sítě - oko 45x45x5mm. Rám se sítí bude zavěšený pomocí lan a systému kladek - rám lze vytáhnout ke stropní konstrukci - certif. IAAF/</t>
  </si>
  <si>
    <t>záchytná síť pro vrh koulí:(1)</t>
  </si>
  <si>
    <t>91312-1027.NC</t>
  </si>
  <si>
    <t xml:space="preserve">Stojan na koule (certif. IAAF) </t>
  </si>
  <si>
    <t>/dodávka stojanu na vrhačské koule, certif. IAAF/</t>
  </si>
  <si>
    <t>91312-1028.NC</t>
  </si>
  <si>
    <t xml:space="preserve">Nádoba na magnézium - vrh koulí (certif. IAAF) </t>
  </si>
  <si>
    <t>/dodávka nádoby na magnézium, certif. IAAF/</t>
  </si>
  <si>
    <t>91312-1029.NC</t>
  </si>
  <si>
    <t>Kryt zarážecí skříňky skoku o tyči s krytem z umělého povrchu, (certif. IAAF)</t>
  </si>
  <si>
    <t>/dodávka a montáž krytu zarážecího pouzdra pro skok o tyči, certif. IAAF/</t>
  </si>
  <si>
    <t>91312-1030.NC</t>
  </si>
  <si>
    <t>Lapač písku - 1000/500/177mm (certif. IAAF)</t>
  </si>
  <si>
    <t>/dodávka kompletních těles lapače písku o rozměru 1000x500x177mm, tvořících  čistící zónu okolo doskočiště. Nosný rošt s připevněnou gumovou rohoží a jednostranným ocelovým profilem pro napojení na umělý povrch běžecké dráhy, certif. IAAF/</t>
  </si>
  <si>
    <t>lapač písku:(10,0+4,0+10,0)</t>
  </si>
  <si>
    <t>91312-1032.NC</t>
  </si>
  <si>
    <t xml:space="preserve">Vodící lišta 50x50mm AL, bílá (certif. IAAF) </t>
  </si>
  <si>
    <t>/dodávka a montáž hliníkové bílé vodící lišty při vnitřním okraji běžeckého oválu, certif. IAAF/</t>
  </si>
  <si>
    <t>(200,0)</t>
  </si>
  <si>
    <t>91312-1033.NC</t>
  </si>
  <si>
    <t>Ochranná bariéra - doběh sprintů (certif. IAAF) rozm. 11,6x2,0mx0,2m, dodávka a montáž</t>
  </si>
  <si>
    <t>/dodávka a montáž speciální ochranné bariéry pro doběh sprintů - bez nosné konstrukce, certif. IAAF/</t>
  </si>
  <si>
    <t>592-1.PC</t>
  </si>
  <si>
    <t>Obrubník 1000x400x60mmm - s plastem na horním líci (certif. IAAF)</t>
  </si>
  <si>
    <t>/dodávka speciálního obrubníku doskočiště - plast na horním lící,barvy bílé, certif. IAAF/</t>
  </si>
  <si>
    <t>kratší strany:((3,0-0,25-0,25-0,5)*2)</t>
  </si>
  <si>
    <t>delší strany:((10,0-0,25-0,25-0,5)*2)</t>
  </si>
  <si>
    <t>592-3.PC</t>
  </si>
  <si>
    <t>Obrubník 500x400x60mmm - s plastem na horním líci (certif. IAAF)</t>
  </si>
  <si>
    <t>/dodávka speciálního obrubníku doskočiště - plast na horním lící barvy bílé, certif. IAAF/</t>
  </si>
  <si>
    <t>kratší strany:(2)</t>
  </si>
  <si>
    <t>delší strany:(2)</t>
  </si>
  <si>
    <t>Obrubník rohový 250x250x60mm, v. 400mm - s plastem na horním líci (certif. IAAF)</t>
  </si>
  <si>
    <t>/dodávka speciálních rohových obrubníků doskočiště - plast na horním lící barvy bílé, certif. IAAF/</t>
  </si>
  <si>
    <t>rohové kusy:(4)</t>
  </si>
  <si>
    <t>91312-1038.NC</t>
  </si>
  <si>
    <t>Světelná výsledková tabule 5,30x3,50m /graficko-textový LED panel/</t>
  </si>
  <si>
    <t xml:space="preserve">/kompletní dodávka a montáž výsledkové tabule o rozměru max. 7,60x4,0m - graficko-textový LED panel o výšce řádku 20cm a s mezerou 10cm, rozteči bodů 25mm a pozorovací vzdálenosti 2 až 45m. Statické řízení LED diod, celohliníkové provedení zadní i přední kryt, odolnost proti nárazu míče - včetně ovládacího SW v českém jazyce s možností upgrade/ </t>
  </si>
  <si>
    <t>91312-1039.NC</t>
  </si>
  <si>
    <t xml:space="preserve">Cílová kamera vč. příslušenství </t>
  </si>
  <si>
    <t>/cena za kompletní dodávku cílové kamery pro obě pozice cílů, včetně příslušenství - transduktoru, objektivu i startovací pistole/</t>
  </si>
  <si>
    <t>99</t>
  </si>
  <si>
    <t>Staveništní přesun hmot</t>
  </si>
  <si>
    <t>998827711R00</t>
  </si>
  <si>
    <t xml:space="preserve">Přesun hmot pro sportovní povrchy </t>
  </si>
  <si>
    <t>t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</si>
  <si>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</si>
  <si>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</si>
  <si>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</si>
  <si>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</si>
  <si>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</si>
  <si>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</si>
  <si>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</si>
  <si>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</si>
  <si>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Statutární město Ostrava</t>
  </si>
  <si>
    <t>Sportovní vybavení atletické haly</t>
  </si>
  <si>
    <t>Položky soupisu prací a výkazu výměr</t>
  </si>
  <si>
    <t>SOUPIS PRACÍ A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</si>
</sst>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5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3" fillId="0" borderId="0" xfId="1" applyFont="1" applyAlignment="1">
      <alignment horizontal="center"/>
    </xf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49" fontId="3" fillId="0" borderId="48" xfId="1" applyNumberFormat="1" applyFont="1" applyBorder="1" applyAlignment="1">
      <alignment horizontal="center"/>
    </xf>
    <xf numFmtId="0" fontId="3" fillId="0" borderId="50" xfId="1" applyFont="1" applyBorder="1"/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19" fillId="3" borderId="34" xfId="1" applyNumberFormat="1" applyFont="1" applyFill="1" applyBorder="1" applyAlignment="1">
      <alignment horizontal="left" wrapText="1" indent="1"/>
    </xf>
    <xf numFmtId="0" fontId="20" fillId="0" borderId="0" xfId="0" applyNumberFormat="1" applyFont="1"/>
    <xf numFmtId="0" fontId="20" fillId="0" borderId="13" xfId="0" applyNumberFormat="1" applyFont="1" applyBorder="1"/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5" fillId="0" borderId="0" xfId="1" applyFont="1" applyAlignment="1"/>
    <xf numFmtId="0" fontId="10" fillId="0" borderId="0" xfId="1" applyAlignment="1">
      <alignment horizontal="right"/>
    </xf>
    <xf numFmtId="0" fontId="26" fillId="0" borderId="0" xfId="1" applyFont="1" applyBorder="1"/>
    <xf numFmtId="3" fontId="26" fillId="0" borderId="0" xfId="1" applyNumberFormat="1" applyFont="1" applyBorder="1" applyAlignment="1">
      <alignment horizontal="right"/>
    </xf>
    <xf numFmtId="4" fontId="26" fillId="0" borderId="0" xfId="1" applyNumberFormat="1" applyFont="1" applyBorder="1"/>
    <xf numFmtId="0" fontId="25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/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280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2013A109</v>
      </c>
      <c r="D2" s="5" t="str">
        <f>Rekapitulace!G2</f>
        <v>Sportovní vybavení atletické haly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76</v>
      </c>
      <c r="B5" s="18"/>
      <c r="C5" s="19" t="s">
        <v>77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 x14ac:dyDescent="0.2">
      <c r="A7" s="24" t="s">
        <v>74</v>
      </c>
      <c r="B7" s="25"/>
      <c r="C7" s="26" t="s">
        <v>75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30"/>
      <c r="D8" s="30"/>
      <c r="E8" s="31"/>
      <c r="F8" s="32" t="s">
        <v>12</v>
      </c>
      <c r="G8" s="33"/>
      <c r="H8" s="34"/>
      <c r="I8" s="35"/>
    </row>
    <row r="9" spans="1:57" x14ac:dyDescent="0.2">
      <c r="A9" s="29" t="s">
        <v>13</v>
      </c>
      <c r="B9" s="13"/>
      <c r="C9" s="30">
        <f>Projektant</f>
        <v>0</v>
      </c>
      <c r="D9" s="30"/>
      <c r="E9" s="31"/>
      <c r="F9" s="13"/>
      <c r="G9" s="36"/>
      <c r="H9" s="37"/>
    </row>
    <row r="10" spans="1:57" x14ac:dyDescent="0.2">
      <c r="A10" s="29" t="s">
        <v>14</v>
      </c>
      <c r="B10" s="13"/>
      <c r="C10" s="30" t="s">
        <v>277</v>
      </c>
      <c r="D10" s="30"/>
      <c r="E10" s="30"/>
      <c r="F10" s="38"/>
      <c r="G10" s="39"/>
      <c r="H10" s="40"/>
    </row>
    <row r="11" spans="1:57" ht="13.5" customHeight="1" x14ac:dyDescent="0.2">
      <c r="A11" s="29" t="s">
        <v>15</v>
      </c>
      <c r="B11" s="13"/>
      <c r="C11" s="30"/>
      <c r="D11" s="30"/>
      <c r="E11" s="30"/>
      <c r="F11" s="41" t="s">
        <v>16</v>
      </c>
      <c r="G11" s="42">
        <v>130109</v>
      </c>
      <c r="H11" s="37"/>
      <c r="BA11" s="43"/>
      <c r="BB11" s="43"/>
      <c r="BC11" s="43"/>
      <c r="BD11" s="43"/>
      <c r="BE11" s="43"/>
    </row>
    <row r="12" spans="1:57" ht="12.75" customHeight="1" x14ac:dyDescent="0.2">
      <c r="A12" s="44" t="s">
        <v>17</v>
      </c>
      <c r="B12" s="10"/>
      <c r="C12" s="45"/>
      <c r="D12" s="45"/>
      <c r="E12" s="45"/>
      <c r="F12" s="46" t="s">
        <v>18</v>
      </c>
      <c r="G12" s="47"/>
      <c r="H12" s="37"/>
    </row>
    <row r="13" spans="1:57" ht="28.5" customHeight="1" thickBot="1" x14ac:dyDescent="0.25">
      <c r="A13" s="48" t="s">
        <v>19</v>
      </c>
      <c r="B13" s="49"/>
      <c r="C13" s="49"/>
      <c r="D13" s="49"/>
      <c r="E13" s="50"/>
      <c r="F13" s="50"/>
      <c r="G13" s="51"/>
      <c r="H13" s="37"/>
    </row>
    <row r="14" spans="1:57" ht="17.25" customHeight="1" thickBot="1" x14ac:dyDescent="0.25">
      <c r="A14" s="52" t="s">
        <v>20</v>
      </c>
      <c r="B14" s="53"/>
      <c r="C14" s="54"/>
      <c r="D14" s="55" t="s">
        <v>21</v>
      </c>
      <c r="E14" s="56"/>
      <c r="F14" s="56"/>
      <c r="G14" s="54"/>
    </row>
    <row r="15" spans="1:57" ht="15.95" customHeight="1" x14ac:dyDescent="0.2">
      <c r="A15" s="57"/>
      <c r="B15" s="58" t="s">
        <v>22</v>
      </c>
      <c r="C15" s="59">
        <f>HSV</f>
        <v>0</v>
      </c>
      <c r="D15" s="60" t="str">
        <f>Rekapitulace!A16</f>
        <v>Ztížené výrobní podmínky</v>
      </c>
      <c r="E15" s="61"/>
      <c r="F15" s="62"/>
      <c r="G15" s="59">
        <f>Rekapitulace!I16</f>
        <v>0</v>
      </c>
    </row>
    <row r="16" spans="1:57" ht="15.95" customHeight="1" x14ac:dyDescent="0.2">
      <c r="A16" s="57" t="s">
        <v>23</v>
      </c>
      <c r="B16" s="58" t="s">
        <v>24</v>
      </c>
      <c r="C16" s="59">
        <f>PSV</f>
        <v>0</v>
      </c>
      <c r="D16" s="9" t="str">
        <f>Rekapitulace!A17</f>
        <v>Oborová přirážka</v>
      </c>
      <c r="E16" s="63"/>
      <c r="F16" s="64"/>
      <c r="G16" s="59">
        <f>Rekapitulace!I17</f>
        <v>0</v>
      </c>
    </row>
    <row r="17" spans="1:7" ht="15.95" customHeight="1" x14ac:dyDescent="0.2">
      <c r="A17" s="57" t="s">
        <v>25</v>
      </c>
      <c r="B17" s="58" t="s">
        <v>26</v>
      </c>
      <c r="C17" s="59">
        <f>Mont</f>
        <v>0</v>
      </c>
      <c r="D17" s="9" t="str">
        <f>Rekapitulace!A18</f>
        <v>Přesun stavebních kapacit</v>
      </c>
      <c r="E17" s="63"/>
      <c r="F17" s="64"/>
      <c r="G17" s="59">
        <f>Rekapitulace!I18</f>
        <v>0</v>
      </c>
    </row>
    <row r="18" spans="1:7" ht="15.95" customHeight="1" x14ac:dyDescent="0.2">
      <c r="A18" s="65" t="s">
        <v>27</v>
      </c>
      <c r="B18" s="66" t="s">
        <v>28</v>
      </c>
      <c r="C18" s="59">
        <f>Dodavka</f>
        <v>0</v>
      </c>
      <c r="D18" s="9" t="str">
        <f>Rekapitulace!A19</f>
        <v>Mimostaveništní doprava</v>
      </c>
      <c r="E18" s="63"/>
      <c r="F18" s="64"/>
      <c r="G18" s="59">
        <f>Rekapitulace!I19</f>
        <v>0</v>
      </c>
    </row>
    <row r="19" spans="1:7" ht="15.95" customHeight="1" x14ac:dyDescent="0.2">
      <c r="A19" s="67" t="s">
        <v>29</v>
      </c>
      <c r="B19" s="58"/>
      <c r="C19" s="59">
        <f>SUM(C15:C18)</f>
        <v>0</v>
      </c>
      <c r="D19" s="9" t="str">
        <f>Rekapitulace!A20</f>
        <v>Zařízení staveniště</v>
      </c>
      <c r="E19" s="63"/>
      <c r="F19" s="64"/>
      <c r="G19" s="59">
        <f>Rekapitulace!I20</f>
        <v>0</v>
      </c>
    </row>
    <row r="20" spans="1:7" ht="15.95" customHeight="1" x14ac:dyDescent="0.2">
      <c r="A20" s="67"/>
      <c r="B20" s="58"/>
      <c r="C20" s="59"/>
      <c r="D20" s="9" t="str">
        <f>Rekapitulace!A21</f>
        <v>Provoz investora</v>
      </c>
      <c r="E20" s="63"/>
      <c r="F20" s="64"/>
      <c r="G20" s="59">
        <f>Rekapitulace!I21</f>
        <v>0</v>
      </c>
    </row>
    <row r="21" spans="1:7" ht="15.95" customHeight="1" x14ac:dyDescent="0.2">
      <c r="A21" s="67" t="s">
        <v>30</v>
      </c>
      <c r="B21" s="58"/>
      <c r="C21" s="59">
        <f>HZS</f>
        <v>0</v>
      </c>
      <c r="D21" s="9" t="str">
        <f>Rekapitulace!A22</f>
        <v>Kompletační činnost (IČD)</v>
      </c>
      <c r="E21" s="63"/>
      <c r="F21" s="64"/>
      <c r="G21" s="59">
        <f>Rekapitulace!I22</f>
        <v>0</v>
      </c>
    </row>
    <row r="22" spans="1:7" ht="15.95" customHeight="1" x14ac:dyDescent="0.2">
      <c r="A22" s="68" t="s">
        <v>31</v>
      </c>
      <c r="B22" s="69"/>
      <c r="C22" s="59">
        <f>C19+C21</f>
        <v>0</v>
      </c>
      <c r="D22" s="9" t="s">
        <v>32</v>
      </c>
      <c r="E22" s="63"/>
      <c r="F22" s="64"/>
      <c r="G22" s="59">
        <f>G23-SUM(G15:G21)</f>
        <v>0</v>
      </c>
    </row>
    <row r="23" spans="1:7" ht="15.95" customHeight="1" thickBot="1" x14ac:dyDescent="0.25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9">
        <f>VRN</f>
        <v>0</v>
      </c>
    </row>
    <row r="24" spans="1:7" x14ac:dyDescent="0.2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 x14ac:dyDescent="0.2">
      <c r="A25" s="68" t="s">
        <v>38</v>
      </c>
      <c r="B25" s="69"/>
      <c r="C25" s="81"/>
      <c r="D25" s="69" t="s">
        <v>38</v>
      </c>
      <c r="E25" s="82"/>
      <c r="F25" s="83" t="s">
        <v>38</v>
      </c>
      <c r="G25" s="84"/>
    </row>
    <row r="26" spans="1:7" ht="37.5" customHeight="1" x14ac:dyDescent="0.2">
      <c r="A26" s="68" t="s">
        <v>39</v>
      </c>
      <c r="B26" s="85"/>
      <c r="C26" s="81"/>
      <c r="D26" s="69" t="s">
        <v>39</v>
      </c>
      <c r="E26" s="82"/>
      <c r="F26" s="83" t="s">
        <v>39</v>
      </c>
      <c r="G26" s="84"/>
    </row>
    <row r="27" spans="1:7" x14ac:dyDescent="0.2">
      <c r="A27" s="68"/>
      <c r="B27" s="86"/>
      <c r="C27" s="81"/>
      <c r="D27" s="69"/>
      <c r="E27" s="82"/>
      <c r="F27" s="83"/>
      <c r="G27" s="84"/>
    </row>
    <row r="28" spans="1:7" x14ac:dyDescent="0.2">
      <c r="A28" s="68" t="s">
        <v>40</v>
      </c>
      <c r="B28" s="69"/>
      <c r="C28" s="81"/>
      <c r="D28" s="83" t="s">
        <v>41</v>
      </c>
      <c r="E28" s="81"/>
      <c r="F28" s="87" t="s">
        <v>41</v>
      </c>
      <c r="G28" s="84"/>
    </row>
    <row r="29" spans="1:7" ht="69" customHeight="1" x14ac:dyDescent="0.2">
      <c r="A29" s="68"/>
      <c r="B29" s="69"/>
      <c r="C29" s="88"/>
      <c r="D29" s="89"/>
      <c r="E29" s="88"/>
      <c r="F29" s="69"/>
      <c r="G29" s="84"/>
    </row>
    <row r="30" spans="1:7" x14ac:dyDescent="0.2">
      <c r="A30" s="90" t="s">
        <v>42</v>
      </c>
      <c r="B30" s="91"/>
      <c r="C30" s="92">
        <v>21</v>
      </c>
      <c r="D30" s="91" t="s">
        <v>43</v>
      </c>
      <c r="E30" s="93"/>
      <c r="F30" s="94">
        <f>C23-F32</f>
        <v>0</v>
      </c>
      <c r="G30" s="95"/>
    </row>
    <row r="31" spans="1:7" x14ac:dyDescent="0.2">
      <c r="A31" s="90" t="s">
        <v>44</v>
      </c>
      <c r="B31" s="91"/>
      <c r="C31" s="92">
        <f>SazbaDPH1</f>
        <v>21</v>
      </c>
      <c r="D31" s="91" t="s">
        <v>45</v>
      </c>
      <c r="E31" s="93"/>
      <c r="F31" s="94">
        <f>ROUND(PRODUCT(F30,C31/100),0)</f>
        <v>0</v>
      </c>
      <c r="G31" s="95"/>
    </row>
    <row r="32" spans="1:7" x14ac:dyDescent="0.2">
      <c r="A32" s="90" t="s">
        <v>42</v>
      </c>
      <c r="B32" s="91"/>
      <c r="C32" s="92">
        <v>0</v>
      </c>
      <c r="D32" s="91" t="s">
        <v>45</v>
      </c>
      <c r="E32" s="93"/>
      <c r="F32" s="94">
        <v>0</v>
      </c>
      <c r="G32" s="95"/>
    </row>
    <row r="33" spans="1:8" x14ac:dyDescent="0.2">
      <c r="A33" s="90" t="s">
        <v>44</v>
      </c>
      <c r="B33" s="96"/>
      <c r="C33" s="97">
        <f>SazbaDPH2</f>
        <v>0</v>
      </c>
      <c r="D33" s="91" t="s">
        <v>45</v>
      </c>
      <c r="E33" s="64"/>
      <c r="F33" s="94">
        <f>ROUND(PRODUCT(F32,C33/100),0)</f>
        <v>0</v>
      </c>
      <c r="G33" s="95"/>
    </row>
    <row r="34" spans="1:8" s="103" customFormat="1" ht="19.5" customHeight="1" thickBot="1" x14ac:dyDescent="0.3">
      <c r="A34" s="98" t="s">
        <v>46</v>
      </c>
      <c r="B34" s="99"/>
      <c r="C34" s="99"/>
      <c r="D34" s="99"/>
      <c r="E34" s="100"/>
      <c r="F34" s="101">
        <f>ROUND(SUM(F30:F33),0)</f>
        <v>0</v>
      </c>
      <c r="G34" s="102"/>
    </row>
    <row r="36" spans="1:8" x14ac:dyDescent="0.2">
      <c r="A36" s="104" t="s">
        <v>47</v>
      </c>
      <c r="B36" s="104"/>
      <c r="C36" s="104"/>
      <c r="D36" s="104"/>
      <c r="E36" s="104"/>
      <c r="F36" s="104"/>
      <c r="G36" s="104"/>
      <c r="H36" t="s">
        <v>5</v>
      </c>
    </row>
    <row r="37" spans="1:8" ht="14.25" customHeight="1" x14ac:dyDescent="0.2">
      <c r="A37" s="104"/>
      <c r="B37" s="105"/>
      <c r="C37" s="105"/>
      <c r="D37" s="105"/>
      <c r="E37" s="105"/>
      <c r="F37" s="105"/>
      <c r="G37" s="105"/>
      <c r="H37" t="s">
        <v>5</v>
      </c>
    </row>
    <row r="38" spans="1:8" ht="12.75" customHeight="1" x14ac:dyDescent="0.2">
      <c r="A38" s="106"/>
      <c r="B38" s="105"/>
      <c r="C38" s="105"/>
      <c r="D38" s="105"/>
      <c r="E38" s="105"/>
      <c r="F38" s="105"/>
      <c r="G38" s="105"/>
      <c r="H38" t="s">
        <v>5</v>
      </c>
    </row>
    <row r="39" spans="1:8" x14ac:dyDescent="0.2">
      <c r="A39" s="106"/>
      <c r="B39" s="105"/>
      <c r="C39" s="105"/>
      <c r="D39" s="105"/>
      <c r="E39" s="105"/>
      <c r="F39" s="105"/>
      <c r="G39" s="105"/>
      <c r="H39" t="s">
        <v>5</v>
      </c>
    </row>
    <row r="40" spans="1:8" x14ac:dyDescent="0.2">
      <c r="A40" s="106"/>
      <c r="B40" s="105"/>
      <c r="C40" s="105"/>
      <c r="D40" s="105"/>
      <c r="E40" s="105"/>
      <c r="F40" s="105"/>
      <c r="G40" s="105"/>
      <c r="H40" t="s">
        <v>5</v>
      </c>
    </row>
    <row r="41" spans="1:8" x14ac:dyDescent="0.2">
      <c r="A41" s="106"/>
      <c r="B41" s="105"/>
      <c r="C41" s="105"/>
      <c r="D41" s="105"/>
      <c r="E41" s="105"/>
      <c r="F41" s="105"/>
      <c r="G41" s="105"/>
      <c r="H41" t="s">
        <v>5</v>
      </c>
    </row>
    <row r="42" spans="1:8" x14ac:dyDescent="0.2">
      <c r="A42" s="106"/>
      <c r="B42" s="105"/>
      <c r="C42" s="105"/>
      <c r="D42" s="105"/>
      <c r="E42" s="105"/>
      <c r="F42" s="105"/>
      <c r="G42" s="105"/>
      <c r="H42" t="s">
        <v>5</v>
      </c>
    </row>
    <row r="43" spans="1:8" x14ac:dyDescent="0.2">
      <c r="A43" s="106"/>
      <c r="B43" s="105"/>
      <c r="C43" s="105"/>
      <c r="D43" s="105"/>
      <c r="E43" s="105"/>
      <c r="F43" s="105"/>
      <c r="G43" s="105"/>
      <c r="H43" t="s">
        <v>5</v>
      </c>
    </row>
    <row r="44" spans="1:8" x14ac:dyDescent="0.2">
      <c r="A44" s="106"/>
      <c r="B44" s="105"/>
      <c r="C44" s="105"/>
      <c r="D44" s="105"/>
      <c r="E44" s="105"/>
      <c r="F44" s="105"/>
      <c r="G44" s="105"/>
      <c r="H44" t="s">
        <v>5</v>
      </c>
    </row>
    <row r="45" spans="1:8" ht="0.75" customHeight="1" x14ac:dyDescent="0.2">
      <c r="A45" s="106"/>
      <c r="B45" s="105"/>
      <c r="C45" s="105"/>
      <c r="D45" s="105"/>
      <c r="E45" s="105"/>
      <c r="F45" s="105"/>
      <c r="G45" s="105"/>
      <c r="H45" t="s">
        <v>5</v>
      </c>
    </row>
    <row r="46" spans="1:8" x14ac:dyDescent="0.2">
      <c r="B46" s="107"/>
      <c r="C46" s="107"/>
      <c r="D46" s="107"/>
      <c r="E46" s="107"/>
      <c r="F46" s="107"/>
      <c r="G46" s="107"/>
    </row>
    <row r="47" spans="1:8" x14ac:dyDescent="0.2">
      <c r="B47" s="107"/>
      <c r="C47" s="107"/>
      <c r="D47" s="107"/>
      <c r="E47" s="107"/>
      <c r="F47" s="107"/>
      <c r="G47" s="107"/>
    </row>
    <row r="48" spans="1:8" x14ac:dyDescent="0.2">
      <c r="B48" s="107"/>
      <c r="C48" s="107"/>
      <c r="D48" s="107"/>
      <c r="E48" s="107"/>
      <c r="F48" s="107"/>
      <c r="G48" s="107"/>
    </row>
    <row r="49" spans="2:7" x14ac:dyDescent="0.2">
      <c r="B49" s="107"/>
      <c r="C49" s="107"/>
      <c r="D49" s="107"/>
      <c r="E49" s="107"/>
      <c r="F49" s="107"/>
      <c r="G49" s="107"/>
    </row>
    <row r="50" spans="2:7" x14ac:dyDescent="0.2">
      <c r="B50" s="107"/>
      <c r="C50" s="107"/>
      <c r="D50" s="107"/>
      <c r="E50" s="107"/>
      <c r="F50" s="107"/>
      <c r="G50" s="107"/>
    </row>
    <row r="51" spans="2:7" x14ac:dyDescent="0.2">
      <c r="B51" s="107"/>
      <c r="C51" s="107"/>
      <c r="D51" s="107"/>
      <c r="E51" s="107"/>
      <c r="F51" s="107"/>
      <c r="G51" s="107"/>
    </row>
    <row r="52" spans="2:7" x14ac:dyDescent="0.2">
      <c r="B52" s="107"/>
      <c r="C52" s="107"/>
      <c r="D52" s="107"/>
      <c r="E52" s="107"/>
      <c r="F52" s="107"/>
      <c r="G52" s="107"/>
    </row>
    <row r="53" spans="2:7" x14ac:dyDescent="0.2">
      <c r="B53" s="107"/>
      <c r="C53" s="107"/>
      <c r="D53" s="107"/>
      <c r="E53" s="107"/>
      <c r="F53" s="107"/>
      <c r="G53" s="107"/>
    </row>
    <row r="54" spans="2:7" x14ac:dyDescent="0.2">
      <c r="B54" s="107"/>
      <c r="C54" s="107"/>
      <c r="D54" s="107"/>
      <c r="E54" s="107"/>
      <c r="F54" s="107"/>
      <c r="G54" s="107"/>
    </row>
    <row r="55" spans="2:7" x14ac:dyDescent="0.2">
      <c r="B55" s="107"/>
      <c r="C55" s="107"/>
      <c r="D55" s="107"/>
      <c r="E55" s="107"/>
      <c r="F55" s="107"/>
      <c r="G55" s="107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5"/>
  <sheetViews>
    <sheetView workbookViewId="0">
      <selection sqref="A1:B1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 x14ac:dyDescent="0.2">
      <c r="A1" s="108" t="s">
        <v>48</v>
      </c>
      <c r="B1" s="109"/>
      <c r="C1" s="110" t="str">
        <f>CONCATENATE(cislostavby," ",nazevstavby)</f>
        <v>20130109 OSTRAVA - Atletická hala</v>
      </c>
      <c r="D1" s="111"/>
      <c r="E1" s="112"/>
      <c r="F1" s="111"/>
      <c r="G1" s="113" t="s">
        <v>49</v>
      </c>
      <c r="H1" s="114" t="s">
        <v>78</v>
      </c>
      <c r="I1" s="115"/>
    </row>
    <row r="2" spans="1:57" ht="13.5" thickBot="1" x14ac:dyDescent="0.25">
      <c r="A2" s="116" t="s">
        <v>50</v>
      </c>
      <c r="B2" s="117"/>
      <c r="C2" s="118" t="str">
        <f>CONCATENATE(cisloobjektu," ",nazevobjektu)</f>
        <v>04.5 Sportovní vybavení</v>
      </c>
      <c r="D2" s="119"/>
      <c r="E2" s="120"/>
      <c r="F2" s="119"/>
      <c r="G2" s="121" t="s">
        <v>278</v>
      </c>
      <c r="H2" s="122"/>
      <c r="I2" s="123"/>
    </row>
    <row r="3" spans="1:57" ht="13.5" thickTop="1" x14ac:dyDescent="0.2">
      <c r="A3" s="82"/>
      <c r="B3" s="82"/>
      <c r="C3" s="82"/>
      <c r="D3" s="82"/>
      <c r="E3" s="82"/>
      <c r="F3" s="69"/>
      <c r="G3" s="82"/>
      <c r="H3" s="82"/>
      <c r="I3" s="82"/>
    </row>
    <row r="4" spans="1:57" ht="19.5" customHeight="1" x14ac:dyDescent="0.25">
      <c r="A4" s="124" t="s">
        <v>51</v>
      </c>
      <c r="B4" s="125"/>
      <c r="C4" s="125"/>
      <c r="D4" s="125"/>
      <c r="E4" s="126"/>
      <c r="F4" s="125"/>
      <c r="G4" s="125"/>
      <c r="H4" s="125"/>
      <c r="I4" s="125"/>
    </row>
    <row r="5" spans="1:57" ht="13.5" thickBo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57" s="37" customFormat="1" ht="13.5" thickBot="1" x14ac:dyDescent="0.25">
      <c r="A6" s="127"/>
      <c r="B6" s="128" t="s">
        <v>52</v>
      </c>
      <c r="C6" s="128"/>
      <c r="D6" s="129"/>
      <c r="E6" s="130" t="s">
        <v>53</v>
      </c>
      <c r="F6" s="131" t="s">
        <v>54</v>
      </c>
      <c r="G6" s="131" t="s">
        <v>55</v>
      </c>
      <c r="H6" s="131" t="s">
        <v>56</v>
      </c>
      <c r="I6" s="132" t="s">
        <v>30</v>
      </c>
    </row>
    <row r="7" spans="1:57" s="37" customFormat="1" x14ac:dyDescent="0.2">
      <c r="A7" s="231" t="str">
        <f>Položky!B7</f>
        <v>11</v>
      </c>
      <c r="B7" s="133" t="str">
        <f>Položky!C7</f>
        <v>Přípravné a přidružené práce</v>
      </c>
      <c r="C7" s="69"/>
      <c r="D7" s="134"/>
      <c r="E7" s="232">
        <f>Položky!BA14</f>
        <v>0</v>
      </c>
      <c r="F7" s="233">
        <f>Položky!BB14</f>
        <v>0</v>
      </c>
      <c r="G7" s="233">
        <f>Položky!BC14</f>
        <v>0</v>
      </c>
      <c r="H7" s="233">
        <f>Položky!BD14</f>
        <v>0</v>
      </c>
      <c r="I7" s="234">
        <f>Položky!BE14</f>
        <v>0</v>
      </c>
    </row>
    <row r="8" spans="1:57" s="37" customFormat="1" x14ac:dyDescent="0.2">
      <c r="A8" s="231" t="str">
        <f>Položky!B15</f>
        <v>471</v>
      </c>
      <c r="B8" s="133" t="str">
        <f>Položky!C15</f>
        <v>Umělé povrchy</v>
      </c>
      <c r="C8" s="69"/>
      <c r="D8" s="134"/>
      <c r="E8" s="232">
        <f>Položky!BA46</f>
        <v>0</v>
      </c>
      <c r="F8" s="233">
        <f>Položky!BB46</f>
        <v>0</v>
      </c>
      <c r="G8" s="233">
        <f>Položky!BC46</f>
        <v>0</v>
      </c>
      <c r="H8" s="233">
        <f>Položky!BD46</f>
        <v>0</v>
      </c>
      <c r="I8" s="234">
        <f>Položky!BE46</f>
        <v>0</v>
      </c>
    </row>
    <row r="9" spans="1:57" s="37" customFormat="1" x14ac:dyDescent="0.2">
      <c r="A9" s="231" t="str">
        <f>Položky!B47</f>
        <v>913</v>
      </c>
      <c r="B9" s="133" t="str">
        <f>Položky!C47</f>
        <v>Vybavení sportovišť</v>
      </c>
      <c r="C9" s="69"/>
      <c r="D9" s="134"/>
      <c r="E9" s="232">
        <f>Položky!BA178</f>
        <v>0</v>
      </c>
      <c r="F9" s="233">
        <f>Položky!BB178</f>
        <v>0</v>
      </c>
      <c r="G9" s="233">
        <f>Položky!BC178</f>
        <v>0</v>
      </c>
      <c r="H9" s="233">
        <f>Položky!BD178</f>
        <v>0</v>
      </c>
      <c r="I9" s="234">
        <f>Položky!BE178</f>
        <v>0</v>
      </c>
    </row>
    <row r="10" spans="1:57" s="37" customFormat="1" ht="13.5" thickBot="1" x14ac:dyDescent="0.25">
      <c r="A10" s="231" t="str">
        <f>Položky!B179</f>
        <v>99</v>
      </c>
      <c r="B10" s="133" t="str">
        <f>Položky!C179</f>
        <v>Staveništní přesun hmot</v>
      </c>
      <c r="C10" s="69"/>
      <c r="D10" s="134"/>
      <c r="E10" s="232">
        <f>Položky!BA181</f>
        <v>0</v>
      </c>
      <c r="F10" s="233">
        <f>Položky!BB181</f>
        <v>0</v>
      </c>
      <c r="G10" s="233">
        <f>Položky!BC181</f>
        <v>0</v>
      </c>
      <c r="H10" s="233">
        <f>Položky!BD181</f>
        <v>0</v>
      </c>
      <c r="I10" s="234">
        <f>Položky!BE181</f>
        <v>0</v>
      </c>
    </row>
    <row r="11" spans="1:57" s="141" customFormat="1" ht="13.5" thickBot="1" x14ac:dyDescent="0.25">
      <c r="A11" s="135"/>
      <c r="B11" s="136" t="s">
        <v>57</v>
      </c>
      <c r="C11" s="136"/>
      <c r="D11" s="137"/>
      <c r="E11" s="138">
        <f>SUM(E7:E10)</f>
        <v>0</v>
      </c>
      <c r="F11" s="139">
        <f>SUM(F7:F10)</f>
        <v>0</v>
      </c>
      <c r="G11" s="139">
        <f>SUM(G7:G10)</f>
        <v>0</v>
      </c>
      <c r="H11" s="139">
        <f>SUM(H7:H10)</f>
        <v>0</v>
      </c>
      <c r="I11" s="140">
        <f>SUM(I7:I10)</f>
        <v>0</v>
      </c>
    </row>
    <row r="12" spans="1:57" x14ac:dyDescent="0.2">
      <c r="A12" s="69"/>
      <c r="B12" s="69"/>
      <c r="C12" s="69"/>
      <c r="D12" s="69"/>
      <c r="E12" s="69"/>
      <c r="F12" s="69"/>
      <c r="G12" s="69"/>
      <c r="H12" s="69"/>
      <c r="I12" s="69"/>
    </row>
    <row r="13" spans="1:57" ht="19.5" customHeight="1" x14ac:dyDescent="0.25">
      <c r="A13" s="125" t="s">
        <v>58</v>
      </c>
      <c r="B13" s="125"/>
      <c r="C13" s="125"/>
      <c r="D13" s="125"/>
      <c r="E13" s="125"/>
      <c r="F13" s="125"/>
      <c r="G13" s="142"/>
      <c r="H13" s="125"/>
      <c r="I13" s="125"/>
      <c r="BA13" s="43"/>
      <c r="BB13" s="43"/>
      <c r="BC13" s="43"/>
      <c r="BD13" s="43"/>
      <c r="BE13" s="43"/>
    </row>
    <row r="14" spans="1:57" ht="13.5" thickBot="1" x14ac:dyDescent="0.25">
      <c r="A14" s="82"/>
      <c r="B14" s="82"/>
      <c r="C14" s="82"/>
      <c r="D14" s="82"/>
      <c r="E14" s="82"/>
      <c r="F14" s="82"/>
      <c r="G14" s="82"/>
      <c r="H14" s="82"/>
      <c r="I14" s="82"/>
    </row>
    <row r="15" spans="1:57" x14ac:dyDescent="0.2">
      <c r="A15" s="76" t="s">
        <v>59</v>
      </c>
      <c r="B15" s="77"/>
      <c r="C15" s="77"/>
      <c r="D15" s="143"/>
      <c r="E15" s="144" t="s">
        <v>60</v>
      </c>
      <c r="F15" s="145" t="s">
        <v>61</v>
      </c>
      <c r="G15" s="146" t="s">
        <v>62</v>
      </c>
      <c r="H15" s="147"/>
      <c r="I15" s="148" t="s">
        <v>60</v>
      </c>
    </row>
    <row r="16" spans="1:57" x14ac:dyDescent="0.2">
      <c r="A16" s="67" t="s">
        <v>269</v>
      </c>
      <c r="B16" s="58"/>
      <c r="C16" s="58"/>
      <c r="D16" s="149"/>
      <c r="E16" s="150"/>
      <c r="F16" s="151"/>
      <c r="G16" s="152">
        <f>CHOOSE(BA16+1,HSV+PSV,HSV+PSV+Mont,HSV+PSV+Dodavka+Mont,HSV,PSV,Mont,Dodavka,Mont+Dodavka,0)</f>
        <v>0</v>
      </c>
      <c r="H16" s="153"/>
      <c r="I16" s="154">
        <f>E16+F16*G16/100</f>
        <v>0</v>
      </c>
      <c r="BA16">
        <v>0</v>
      </c>
    </row>
    <row r="17" spans="1:53" x14ac:dyDescent="0.2">
      <c r="A17" s="67" t="s">
        <v>270</v>
      </c>
      <c r="B17" s="58"/>
      <c r="C17" s="58"/>
      <c r="D17" s="149"/>
      <c r="E17" s="150"/>
      <c r="F17" s="151"/>
      <c r="G17" s="152">
        <f>CHOOSE(BA17+1,HSV+PSV,HSV+PSV+Mont,HSV+PSV+Dodavka+Mont,HSV,PSV,Mont,Dodavka,Mont+Dodavka,0)</f>
        <v>0</v>
      </c>
      <c r="H17" s="153"/>
      <c r="I17" s="154">
        <f>E17+F17*G17/100</f>
        <v>0</v>
      </c>
      <c r="BA17">
        <v>0</v>
      </c>
    </row>
    <row r="18" spans="1:53" x14ac:dyDescent="0.2">
      <c r="A18" s="67" t="s">
        <v>271</v>
      </c>
      <c r="B18" s="58"/>
      <c r="C18" s="58"/>
      <c r="D18" s="149"/>
      <c r="E18" s="150"/>
      <c r="F18" s="151"/>
      <c r="G18" s="152">
        <f>CHOOSE(BA18+1,HSV+PSV,HSV+PSV+Mont,HSV+PSV+Dodavka+Mont,HSV,PSV,Mont,Dodavka,Mont+Dodavka,0)</f>
        <v>0</v>
      </c>
      <c r="H18" s="153"/>
      <c r="I18" s="154">
        <f>E18+F18*G18/100</f>
        <v>0</v>
      </c>
      <c r="BA18">
        <v>0</v>
      </c>
    </row>
    <row r="19" spans="1:53" x14ac:dyDescent="0.2">
      <c r="A19" s="67" t="s">
        <v>272</v>
      </c>
      <c r="B19" s="58"/>
      <c r="C19" s="58"/>
      <c r="D19" s="149"/>
      <c r="E19" s="150"/>
      <c r="F19" s="151"/>
      <c r="G19" s="152">
        <f>CHOOSE(BA19+1,HSV+PSV,HSV+PSV+Mont,HSV+PSV+Dodavka+Mont,HSV,PSV,Mont,Dodavka,Mont+Dodavka,0)</f>
        <v>0</v>
      </c>
      <c r="H19" s="153"/>
      <c r="I19" s="154">
        <f>E19+F19*G19/100</f>
        <v>0</v>
      </c>
      <c r="BA19">
        <v>0</v>
      </c>
    </row>
    <row r="20" spans="1:53" x14ac:dyDescent="0.2">
      <c r="A20" s="67" t="s">
        <v>273</v>
      </c>
      <c r="B20" s="58"/>
      <c r="C20" s="58"/>
      <c r="D20" s="149"/>
      <c r="E20" s="150"/>
      <c r="F20" s="151"/>
      <c r="G20" s="152">
        <f>CHOOSE(BA20+1,HSV+PSV,HSV+PSV+Mont,HSV+PSV+Dodavka+Mont,HSV,PSV,Mont,Dodavka,Mont+Dodavka,0)</f>
        <v>0</v>
      </c>
      <c r="H20" s="153"/>
      <c r="I20" s="154">
        <f>E20+F20*G20/100</f>
        <v>0</v>
      </c>
      <c r="BA20">
        <v>1</v>
      </c>
    </row>
    <row r="21" spans="1:53" x14ac:dyDescent="0.2">
      <c r="A21" s="67" t="s">
        <v>274</v>
      </c>
      <c r="B21" s="58"/>
      <c r="C21" s="58"/>
      <c r="D21" s="149"/>
      <c r="E21" s="150"/>
      <c r="F21" s="151"/>
      <c r="G21" s="152">
        <f>CHOOSE(BA21+1,HSV+PSV,HSV+PSV+Mont,HSV+PSV+Dodavka+Mont,HSV,PSV,Mont,Dodavka,Mont+Dodavka,0)</f>
        <v>0</v>
      </c>
      <c r="H21" s="153"/>
      <c r="I21" s="154">
        <f>E21+F21*G21/100</f>
        <v>0</v>
      </c>
      <c r="BA21">
        <v>1</v>
      </c>
    </row>
    <row r="22" spans="1:53" x14ac:dyDescent="0.2">
      <c r="A22" s="67" t="s">
        <v>275</v>
      </c>
      <c r="B22" s="58"/>
      <c r="C22" s="58"/>
      <c r="D22" s="149"/>
      <c r="E22" s="150"/>
      <c r="F22" s="151"/>
      <c r="G22" s="152">
        <f>CHOOSE(BA22+1,HSV+PSV,HSV+PSV+Mont,HSV+PSV+Dodavka+Mont,HSV,PSV,Mont,Dodavka,Mont+Dodavka,0)</f>
        <v>0</v>
      </c>
      <c r="H22" s="153"/>
      <c r="I22" s="154">
        <f>E22+F22*G22/100</f>
        <v>0</v>
      </c>
      <c r="BA22">
        <v>2</v>
      </c>
    </row>
    <row r="23" spans="1:53" x14ac:dyDescent="0.2">
      <c r="A23" s="67" t="s">
        <v>276</v>
      </c>
      <c r="B23" s="58"/>
      <c r="C23" s="58"/>
      <c r="D23" s="149"/>
      <c r="E23" s="150"/>
      <c r="F23" s="151"/>
      <c r="G23" s="152">
        <f>CHOOSE(BA23+1,HSV+PSV,HSV+PSV+Mont,HSV+PSV+Dodavka+Mont,HSV,PSV,Mont,Dodavka,Mont+Dodavka,0)</f>
        <v>0</v>
      </c>
      <c r="H23" s="153"/>
      <c r="I23" s="154">
        <f>E23+F23*G23/100</f>
        <v>0</v>
      </c>
      <c r="BA23">
        <v>2</v>
      </c>
    </row>
    <row r="24" spans="1:53" ht="13.5" thickBot="1" x14ac:dyDescent="0.25">
      <c r="A24" s="155"/>
      <c r="B24" s="156" t="s">
        <v>63</v>
      </c>
      <c r="C24" s="157"/>
      <c r="D24" s="158"/>
      <c r="E24" s="159"/>
      <c r="F24" s="160"/>
      <c r="G24" s="160"/>
      <c r="H24" s="161">
        <f>SUM(I16:I23)</f>
        <v>0</v>
      </c>
      <c r="I24" s="162"/>
    </row>
    <row r="26" spans="1:53" x14ac:dyDescent="0.2">
      <c r="B26" s="141"/>
      <c r="F26" s="163"/>
      <c r="G26" s="164"/>
      <c r="H26" s="164"/>
      <c r="I26" s="165"/>
    </row>
    <row r="27" spans="1:53" x14ac:dyDescent="0.2">
      <c r="F27" s="163"/>
      <c r="G27" s="164"/>
      <c r="H27" s="164"/>
      <c r="I27" s="165"/>
    </row>
    <row r="28" spans="1:53" x14ac:dyDescent="0.2">
      <c r="F28" s="163"/>
      <c r="G28" s="164"/>
      <c r="H28" s="164"/>
      <c r="I28" s="165"/>
    </row>
    <row r="29" spans="1:53" x14ac:dyDescent="0.2">
      <c r="F29" s="163"/>
      <c r="G29" s="164"/>
      <c r="H29" s="164"/>
      <c r="I29" s="165"/>
    </row>
    <row r="30" spans="1:53" x14ac:dyDescent="0.2">
      <c r="F30" s="163"/>
      <c r="G30" s="164"/>
      <c r="H30" s="164"/>
      <c r="I30" s="165"/>
    </row>
    <row r="31" spans="1:53" x14ac:dyDescent="0.2">
      <c r="F31" s="163"/>
      <c r="G31" s="164"/>
      <c r="H31" s="164"/>
      <c r="I31" s="165"/>
    </row>
    <row r="32" spans="1:53" x14ac:dyDescent="0.2">
      <c r="F32" s="163"/>
      <c r="G32" s="164"/>
      <c r="H32" s="164"/>
      <c r="I32" s="165"/>
    </row>
    <row r="33" spans="6:9" x14ac:dyDescent="0.2">
      <c r="F33" s="163"/>
      <c r="G33" s="164"/>
      <c r="H33" s="164"/>
      <c r="I33" s="165"/>
    </row>
    <row r="34" spans="6:9" x14ac:dyDescent="0.2">
      <c r="F34" s="163"/>
      <c r="G34" s="164"/>
      <c r="H34" s="164"/>
      <c r="I34" s="165"/>
    </row>
    <row r="35" spans="6:9" x14ac:dyDescent="0.2">
      <c r="F35" s="163"/>
      <c r="G35" s="164"/>
      <c r="H35" s="164"/>
      <c r="I35" s="165"/>
    </row>
    <row r="36" spans="6:9" x14ac:dyDescent="0.2">
      <c r="F36" s="163"/>
      <c r="G36" s="164"/>
      <c r="H36" s="164"/>
      <c r="I36" s="165"/>
    </row>
    <row r="37" spans="6:9" x14ac:dyDescent="0.2">
      <c r="F37" s="163"/>
      <c r="G37" s="164"/>
      <c r="H37" s="164"/>
      <c r="I37" s="165"/>
    </row>
    <row r="38" spans="6:9" x14ac:dyDescent="0.2">
      <c r="F38" s="163"/>
      <c r="G38" s="164"/>
      <c r="H38" s="164"/>
      <c r="I38" s="165"/>
    </row>
    <row r="39" spans="6:9" x14ac:dyDescent="0.2">
      <c r="F39" s="163"/>
      <c r="G39" s="164"/>
      <c r="H39" s="164"/>
      <c r="I39" s="165"/>
    </row>
    <row r="40" spans="6:9" x14ac:dyDescent="0.2">
      <c r="F40" s="163"/>
      <c r="G40" s="164"/>
      <c r="H40" s="164"/>
      <c r="I40" s="165"/>
    </row>
    <row r="41" spans="6:9" x14ac:dyDescent="0.2">
      <c r="F41" s="163"/>
      <c r="G41" s="164"/>
      <c r="H41" s="164"/>
      <c r="I41" s="165"/>
    </row>
    <row r="42" spans="6:9" x14ac:dyDescent="0.2">
      <c r="F42" s="163"/>
      <c r="G42" s="164"/>
      <c r="H42" s="164"/>
      <c r="I42" s="165"/>
    </row>
    <row r="43" spans="6:9" x14ac:dyDescent="0.2">
      <c r="F43" s="163"/>
      <c r="G43" s="164"/>
      <c r="H43" s="164"/>
      <c r="I43" s="165"/>
    </row>
    <row r="44" spans="6:9" x14ac:dyDescent="0.2">
      <c r="F44" s="163"/>
      <c r="G44" s="164"/>
      <c r="H44" s="164"/>
      <c r="I44" s="165"/>
    </row>
    <row r="45" spans="6:9" x14ac:dyDescent="0.2">
      <c r="F45" s="163"/>
      <c r="G45" s="164"/>
      <c r="H45" s="164"/>
      <c r="I45" s="165"/>
    </row>
    <row r="46" spans="6:9" x14ac:dyDescent="0.2">
      <c r="F46" s="163"/>
      <c r="G46" s="164"/>
      <c r="H46" s="164"/>
      <c r="I46" s="165"/>
    </row>
    <row r="47" spans="6:9" x14ac:dyDescent="0.2">
      <c r="F47" s="163"/>
      <c r="G47" s="164"/>
      <c r="H47" s="164"/>
      <c r="I47" s="165"/>
    </row>
    <row r="48" spans="6:9" x14ac:dyDescent="0.2">
      <c r="F48" s="163"/>
      <c r="G48" s="164"/>
      <c r="H48" s="164"/>
      <c r="I48" s="165"/>
    </row>
    <row r="49" spans="6:9" x14ac:dyDescent="0.2">
      <c r="F49" s="163"/>
      <c r="G49" s="164"/>
      <c r="H49" s="164"/>
      <c r="I49" s="165"/>
    </row>
    <row r="50" spans="6:9" x14ac:dyDescent="0.2">
      <c r="F50" s="163"/>
      <c r="G50" s="164"/>
      <c r="H50" s="164"/>
      <c r="I50" s="165"/>
    </row>
    <row r="51" spans="6:9" x14ac:dyDescent="0.2">
      <c r="F51" s="163"/>
      <c r="G51" s="164"/>
      <c r="H51" s="164"/>
      <c r="I51" s="165"/>
    </row>
    <row r="52" spans="6:9" x14ac:dyDescent="0.2">
      <c r="F52" s="163"/>
      <c r="G52" s="164"/>
      <c r="H52" s="164"/>
      <c r="I52" s="165"/>
    </row>
    <row r="53" spans="6:9" x14ac:dyDescent="0.2">
      <c r="F53" s="163"/>
      <c r="G53" s="164"/>
      <c r="H53" s="164"/>
      <c r="I53" s="165"/>
    </row>
    <row r="54" spans="6:9" x14ac:dyDescent="0.2">
      <c r="F54" s="163"/>
      <c r="G54" s="164"/>
      <c r="H54" s="164"/>
      <c r="I54" s="165"/>
    </row>
    <row r="55" spans="6:9" x14ac:dyDescent="0.2">
      <c r="F55" s="163"/>
      <c r="G55" s="164"/>
      <c r="H55" s="164"/>
      <c r="I55" s="165"/>
    </row>
    <row r="56" spans="6:9" x14ac:dyDescent="0.2">
      <c r="F56" s="163"/>
      <c r="G56" s="164"/>
      <c r="H56" s="164"/>
      <c r="I56" s="165"/>
    </row>
    <row r="57" spans="6:9" x14ac:dyDescent="0.2">
      <c r="F57" s="163"/>
      <c r="G57" s="164"/>
      <c r="H57" s="164"/>
      <c r="I57" s="165"/>
    </row>
    <row r="58" spans="6:9" x14ac:dyDescent="0.2">
      <c r="F58" s="163"/>
      <c r="G58" s="164"/>
      <c r="H58" s="164"/>
      <c r="I58" s="165"/>
    </row>
    <row r="59" spans="6:9" x14ac:dyDescent="0.2">
      <c r="F59" s="163"/>
      <c r="G59" s="164"/>
      <c r="H59" s="164"/>
      <c r="I59" s="165"/>
    </row>
    <row r="60" spans="6:9" x14ac:dyDescent="0.2">
      <c r="F60" s="163"/>
      <c r="G60" s="164"/>
      <c r="H60" s="164"/>
      <c r="I60" s="165"/>
    </row>
    <row r="61" spans="6:9" x14ac:dyDescent="0.2">
      <c r="F61" s="163"/>
      <c r="G61" s="164"/>
      <c r="H61" s="164"/>
      <c r="I61" s="165"/>
    </row>
    <row r="62" spans="6:9" x14ac:dyDescent="0.2">
      <c r="F62" s="163"/>
      <c r="G62" s="164"/>
      <c r="H62" s="164"/>
      <c r="I62" s="165"/>
    </row>
    <row r="63" spans="6:9" x14ac:dyDescent="0.2">
      <c r="F63" s="163"/>
      <c r="G63" s="164"/>
      <c r="H63" s="164"/>
      <c r="I63" s="165"/>
    </row>
    <row r="64" spans="6:9" x14ac:dyDescent="0.2">
      <c r="F64" s="163"/>
      <c r="G64" s="164"/>
      <c r="H64" s="164"/>
      <c r="I64" s="165"/>
    </row>
    <row r="65" spans="6:9" x14ac:dyDescent="0.2">
      <c r="F65" s="163"/>
      <c r="G65" s="164"/>
      <c r="H65" s="164"/>
      <c r="I65" s="165"/>
    </row>
    <row r="66" spans="6:9" x14ac:dyDescent="0.2">
      <c r="F66" s="163"/>
      <c r="G66" s="164"/>
      <c r="H66" s="164"/>
      <c r="I66" s="165"/>
    </row>
    <row r="67" spans="6:9" x14ac:dyDescent="0.2">
      <c r="F67" s="163"/>
      <c r="G67" s="164"/>
      <c r="H67" s="164"/>
      <c r="I67" s="165"/>
    </row>
    <row r="68" spans="6:9" x14ac:dyDescent="0.2">
      <c r="F68" s="163"/>
      <c r="G68" s="164"/>
      <c r="H68" s="164"/>
      <c r="I68" s="165"/>
    </row>
    <row r="69" spans="6:9" x14ac:dyDescent="0.2">
      <c r="F69" s="163"/>
      <c r="G69" s="164"/>
      <c r="H69" s="164"/>
      <c r="I69" s="165"/>
    </row>
    <row r="70" spans="6:9" x14ac:dyDescent="0.2">
      <c r="F70" s="163"/>
      <c r="G70" s="164"/>
      <c r="H70" s="164"/>
      <c r="I70" s="165"/>
    </row>
    <row r="71" spans="6:9" x14ac:dyDescent="0.2">
      <c r="F71" s="163"/>
      <c r="G71" s="164"/>
      <c r="H71" s="164"/>
      <c r="I71" s="165"/>
    </row>
    <row r="72" spans="6:9" x14ac:dyDescent="0.2">
      <c r="F72" s="163"/>
      <c r="G72" s="164"/>
      <c r="H72" s="164"/>
      <c r="I72" s="165"/>
    </row>
    <row r="73" spans="6:9" x14ac:dyDescent="0.2">
      <c r="F73" s="163"/>
      <c r="G73" s="164"/>
      <c r="H73" s="164"/>
      <c r="I73" s="165"/>
    </row>
    <row r="74" spans="6:9" x14ac:dyDescent="0.2">
      <c r="F74" s="163"/>
      <c r="G74" s="164"/>
      <c r="H74" s="164"/>
      <c r="I74" s="165"/>
    </row>
    <row r="75" spans="6:9" x14ac:dyDescent="0.2">
      <c r="F75" s="163"/>
      <c r="G75" s="164"/>
      <c r="H75" s="164"/>
      <c r="I75" s="165"/>
    </row>
  </sheetData>
  <mergeCells count="4">
    <mergeCell ref="A1:B1"/>
    <mergeCell ref="A2:B2"/>
    <mergeCell ref="G2:I2"/>
    <mergeCell ref="H24:I2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254"/>
  <sheetViews>
    <sheetView showGridLines="0" showZeros="0" zoomScaleNormal="100" workbookViewId="0">
      <selection sqref="A1:G1"/>
    </sheetView>
  </sheetViews>
  <sheetFormatPr defaultRowHeight="12.75" x14ac:dyDescent="0.2"/>
  <cols>
    <col min="1" max="1" width="4.42578125" style="167" customWidth="1"/>
    <col min="2" max="2" width="11.5703125" style="167" customWidth="1"/>
    <col min="3" max="3" width="40.42578125" style="167" customWidth="1"/>
    <col min="4" max="4" width="5.5703125" style="167" customWidth="1"/>
    <col min="5" max="5" width="8.5703125" style="225" customWidth="1"/>
    <col min="6" max="6" width="9.85546875" style="167" customWidth="1"/>
    <col min="7" max="7" width="13.85546875" style="167" customWidth="1"/>
    <col min="8" max="11" width="9.140625" style="167"/>
    <col min="12" max="12" width="75.42578125" style="167" customWidth="1"/>
    <col min="13" max="13" width="45.28515625" style="167" customWidth="1"/>
    <col min="14" max="16384" width="9.140625" style="167"/>
  </cols>
  <sheetData>
    <row r="1" spans="1:104" ht="15.75" x14ac:dyDescent="0.25">
      <c r="A1" s="166" t="s">
        <v>279</v>
      </c>
      <c r="B1" s="166"/>
      <c r="C1" s="166"/>
      <c r="D1" s="166"/>
      <c r="E1" s="166"/>
      <c r="F1" s="166"/>
      <c r="G1" s="166"/>
    </row>
    <row r="2" spans="1:104" ht="14.25" customHeight="1" thickBot="1" x14ac:dyDescent="0.25">
      <c r="A2" s="168"/>
      <c r="B2" s="169"/>
      <c r="C2" s="170"/>
      <c r="D2" s="170"/>
      <c r="E2" s="171"/>
      <c r="F2" s="170"/>
      <c r="G2" s="170"/>
    </row>
    <row r="3" spans="1:104" ht="13.5" thickTop="1" x14ac:dyDescent="0.2">
      <c r="A3" s="108" t="s">
        <v>48</v>
      </c>
      <c r="B3" s="109"/>
      <c r="C3" s="110" t="str">
        <f>CONCATENATE(cislostavby," ",nazevstavby)</f>
        <v>20130109 OSTRAVA - Atletická hala</v>
      </c>
      <c r="D3" s="172"/>
      <c r="E3" s="173" t="s">
        <v>64</v>
      </c>
      <c r="F3" s="174" t="str">
        <f>Rekapitulace!H1</f>
        <v>2013A109</v>
      </c>
      <c r="G3" s="175"/>
    </row>
    <row r="4" spans="1:104" ht="13.5" thickBot="1" x14ac:dyDescent="0.25">
      <c r="A4" s="176" t="s">
        <v>50</v>
      </c>
      <c r="B4" s="117"/>
      <c r="C4" s="118" t="str">
        <f>CONCATENATE(cisloobjektu," ",nazevobjektu)</f>
        <v>04.5 Sportovní vybavení</v>
      </c>
      <c r="D4" s="177"/>
      <c r="E4" s="178" t="str">
        <f>Rekapitulace!G2</f>
        <v>Sportovní vybavení atletické haly</v>
      </c>
      <c r="F4" s="179"/>
      <c r="G4" s="180"/>
    </row>
    <row r="5" spans="1:104" ht="13.5" thickTop="1" x14ac:dyDescent="0.2">
      <c r="A5" s="181"/>
      <c r="B5" s="168"/>
      <c r="C5" s="168"/>
      <c r="D5" s="168"/>
      <c r="E5" s="182"/>
      <c r="F5" s="168"/>
      <c r="G5" s="183"/>
    </row>
    <row r="6" spans="1:104" x14ac:dyDescent="0.2">
      <c r="A6" s="184" t="s">
        <v>65</v>
      </c>
      <c r="B6" s="185" t="s">
        <v>66</v>
      </c>
      <c r="C6" s="185" t="s">
        <v>67</v>
      </c>
      <c r="D6" s="185" t="s">
        <v>68</v>
      </c>
      <c r="E6" s="186" t="s">
        <v>69</v>
      </c>
      <c r="F6" s="185" t="s">
        <v>70</v>
      </c>
      <c r="G6" s="187" t="s">
        <v>71</v>
      </c>
    </row>
    <row r="7" spans="1:104" x14ac:dyDescent="0.2">
      <c r="A7" s="188" t="s">
        <v>72</v>
      </c>
      <c r="B7" s="189" t="s">
        <v>79</v>
      </c>
      <c r="C7" s="190" t="s">
        <v>80</v>
      </c>
      <c r="D7" s="191"/>
      <c r="E7" s="192"/>
      <c r="F7" s="192"/>
      <c r="G7" s="193"/>
      <c r="H7" s="194"/>
      <c r="I7" s="194"/>
      <c r="O7" s="195">
        <v>1</v>
      </c>
    </row>
    <row r="8" spans="1:104" x14ac:dyDescent="0.2">
      <c r="A8" s="196">
        <v>1</v>
      </c>
      <c r="B8" s="197" t="s">
        <v>81</v>
      </c>
      <c r="C8" s="198" t="s">
        <v>82</v>
      </c>
      <c r="D8" s="199" t="s">
        <v>83</v>
      </c>
      <c r="E8" s="200">
        <v>1</v>
      </c>
      <c r="F8" s="200">
        <v>0</v>
      </c>
      <c r="G8" s="201">
        <f>E8*F8</f>
        <v>0</v>
      </c>
      <c r="O8" s="195">
        <v>2</v>
      </c>
      <c r="AA8" s="167">
        <v>12</v>
      </c>
      <c r="AB8" s="167">
        <v>0</v>
      </c>
      <c r="AC8" s="167">
        <v>5</v>
      </c>
      <c r="AZ8" s="167">
        <v>1</v>
      </c>
      <c r="BA8" s="167">
        <f>IF(AZ8=1,G8,0)</f>
        <v>0</v>
      </c>
      <c r="BB8" s="167">
        <f>IF(AZ8=2,G8,0)</f>
        <v>0</v>
      </c>
      <c r="BC8" s="167">
        <f>IF(AZ8=3,G8,0)</f>
        <v>0</v>
      </c>
      <c r="BD8" s="167">
        <f>IF(AZ8=4,G8,0)</f>
        <v>0</v>
      </c>
      <c r="BE8" s="167">
        <f>IF(AZ8=5,G8,0)</f>
        <v>0</v>
      </c>
      <c r="CA8" s="202">
        <v>12</v>
      </c>
      <c r="CB8" s="202">
        <v>0</v>
      </c>
      <c r="CZ8" s="167">
        <v>0</v>
      </c>
    </row>
    <row r="9" spans="1:104" ht="22.5" x14ac:dyDescent="0.2">
      <c r="A9" s="203"/>
      <c r="B9" s="204"/>
      <c r="C9" s="205" t="s">
        <v>84</v>
      </c>
      <c r="D9" s="206"/>
      <c r="E9" s="206"/>
      <c r="F9" s="206"/>
      <c r="G9" s="207"/>
      <c r="L9" s="208" t="s">
        <v>84</v>
      </c>
      <c r="O9" s="195">
        <v>3</v>
      </c>
    </row>
    <row r="10" spans="1:104" x14ac:dyDescent="0.2">
      <c r="A10" s="203"/>
      <c r="B10" s="209"/>
      <c r="C10" s="210" t="s">
        <v>85</v>
      </c>
      <c r="D10" s="211"/>
      <c r="E10" s="212">
        <v>1</v>
      </c>
      <c r="F10" s="213"/>
      <c r="G10" s="214"/>
      <c r="M10" s="208">
        <v>-1</v>
      </c>
      <c r="O10" s="195"/>
    </row>
    <row r="11" spans="1:104" x14ac:dyDescent="0.2">
      <c r="A11" s="196">
        <v>2</v>
      </c>
      <c r="B11" s="197" t="s">
        <v>86</v>
      </c>
      <c r="C11" s="198" t="s">
        <v>87</v>
      </c>
      <c r="D11" s="199" t="s">
        <v>83</v>
      </c>
      <c r="E11" s="200">
        <v>1</v>
      </c>
      <c r="F11" s="200">
        <v>0</v>
      </c>
      <c r="G11" s="201">
        <f>E11*F11</f>
        <v>0</v>
      </c>
      <c r="O11" s="195">
        <v>2</v>
      </c>
      <c r="AA11" s="167">
        <v>12</v>
      </c>
      <c r="AB11" s="167">
        <v>1</v>
      </c>
      <c r="AC11" s="167">
        <v>6</v>
      </c>
      <c r="AZ11" s="167">
        <v>1</v>
      </c>
      <c r="BA11" s="167">
        <f>IF(AZ11=1,G11,0)</f>
        <v>0</v>
      </c>
      <c r="BB11" s="167">
        <f>IF(AZ11=2,G11,0)</f>
        <v>0</v>
      </c>
      <c r="BC11" s="167">
        <f>IF(AZ11=3,G11,0)</f>
        <v>0</v>
      </c>
      <c r="BD11" s="167">
        <f>IF(AZ11=4,G11,0)</f>
        <v>0</v>
      </c>
      <c r="BE11" s="167">
        <f>IF(AZ11=5,G11,0)</f>
        <v>0</v>
      </c>
      <c r="CA11" s="202">
        <v>12</v>
      </c>
      <c r="CB11" s="202">
        <v>1</v>
      </c>
      <c r="CZ11" s="167">
        <v>0</v>
      </c>
    </row>
    <row r="12" spans="1:104" x14ac:dyDescent="0.2">
      <c r="A12" s="203"/>
      <c r="B12" s="204"/>
      <c r="C12" s="205" t="s">
        <v>88</v>
      </c>
      <c r="D12" s="206"/>
      <c r="E12" s="206"/>
      <c r="F12" s="206"/>
      <c r="G12" s="207"/>
      <c r="L12" s="208" t="s">
        <v>88</v>
      </c>
      <c r="O12" s="195">
        <v>3</v>
      </c>
    </row>
    <row r="13" spans="1:104" x14ac:dyDescent="0.2">
      <c r="A13" s="203"/>
      <c r="B13" s="209"/>
      <c r="C13" s="210" t="s">
        <v>85</v>
      </c>
      <c r="D13" s="211"/>
      <c r="E13" s="212">
        <v>1</v>
      </c>
      <c r="F13" s="213"/>
      <c r="G13" s="214"/>
      <c r="M13" s="208">
        <v>-1</v>
      </c>
      <c r="O13" s="195"/>
    </row>
    <row r="14" spans="1:104" x14ac:dyDescent="0.2">
      <c r="A14" s="215"/>
      <c r="B14" s="216" t="s">
        <v>73</v>
      </c>
      <c r="C14" s="217" t="str">
        <f>CONCATENATE(B7," ",C7)</f>
        <v>11 Přípravné a přidružené práce</v>
      </c>
      <c r="D14" s="218"/>
      <c r="E14" s="219"/>
      <c r="F14" s="220"/>
      <c r="G14" s="221">
        <f>SUM(G7:G13)</f>
        <v>0</v>
      </c>
      <c r="O14" s="195">
        <v>4</v>
      </c>
      <c r="BA14" s="222">
        <f>SUM(BA7:BA13)</f>
        <v>0</v>
      </c>
      <c r="BB14" s="222">
        <f>SUM(BB7:BB13)</f>
        <v>0</v>
      </c>
      <c r="BC14" s="222">
        <f>SUM(BC7:BC13)</f>
        <v>0</v>
      </c>
      <c r="BD14" s="222">
        <f>SUM(BD7:BD13)</f>
        <v>0</v>
      </c>
      <c r="BE14" s="222">
        <f>SUM(BE7:BE13)</f>
        <v>0</v>
      </c>
    </row>
    <row r="15" spans="1:104" x14ac:dyDescent="0.2">
      <c r="A15" s="188" t="s">
        <v>72</v>
      </c>
      <c r="B15" s="189" t="s">
        <v>89</v>
      </c>
      <c r="C15" s="190" t="s">
        <v>90</v>
      </c>
      <c r="D15" s="191"/>
      <c r="E15" s="192"/>
      <c r="F15" s="192"/>
      <c r="G15" s="193"/>
      <c r="H15" s="194"/>
      <c r="I15" s="194"/>
      <c r="O15" s="195">
        <v>1</v>
      </c>
    </row>
    <row r="16" spans="1:104" ht="22.5" x14ac:dyDescent="0.2">
      <c r="A16" s="196">
        <v>3</v>
      </c>
      <c r="B16" s="197" t="s">
        <v>91</v>
      </c>
      <c r="C16" s="198" t="s">
        <v>92</v>
      </c>
      <c r="D16" s="199" t="s">
        <v>93</v>
      </c>
      <c r="E16" s="200">
        <v>4590</v>
      </c>
      <c r="F16" s="200">
        <v>0</v>
      </c>
      <c r="G16" s="201">
        <f>E16*F16</f>
        <v>0</v>
      </c>
      <c r="O16" s="195">
        <v>2</v>
      </c>
      <c r="AA16" s="167">
        <v>12</v>
      </c>
      <c r="AB16" s="167">
        <v>0</v>
      </c>
      <c r="AC16" s="167">
        <v>7</v>
      </c>
      <c r="AZ16" s="167">
        <v>1</v>
      </c>
      <c r="BA16" s="167">
        <f>IF(AZ16=1,G16,0)</f>
        <v>0</v>
      </c>
      <c r="BB16" s="167">
        <f>IF(AZ16=2,G16,0)</f>
        <v>0</v>
      </c>
      <c r="BC16" s="167">
        <f>IF(AZ16=3,G16,0)</f>
        <v>0</v>
      </c>
      <c r="BD16" s="167">
        <f>IF(AZ16=4,G16,0)</f>
        <v>0</v>
      </c>
      <c r="BE16" s="167">
        <f>IF(AZ16=5,G16,0)</f>
        <v>0</v>
      </c>
      <c r="CA16" s="202">
        <v>12</v>
      </c>
      <c r="CB16" s="202">
        <v>0</v>
      </c>
      <c r="CZ16" s="167">
        <v>2E-3</v>
      </c>
    </row>
    <row r="17" spans="1:104" x14ac:dyDescent="0.2">
      <c r="A17" s="203"/>
      <c r="B17" s="204"/>
      <c r="C17" s="205" t="s">
        <v>94</v>
      </c>
      <c r="D17" s="206"/>
      <c r="E17" s="206"/>
      <c r="F17" s="206"/>
      <c r="G17" s="207"/>
      <c r="L17" s="208" t="s">
        <v>94</v>
      </c>
      <c r="O17" s="195">
        <v>3</v>
      </c>
    </row>
    <row r="18" spans="1:104" x14ac:dyDescent="0.2">
      <c r="A18" s="203"/>
      <c r="B18" s="209"/>
      <c r="C18" s="210" t="s">
        <v>95</v>
      </c>
      <c r="D18" s="211"/>
      <c r="E18" s="212">
        <v>0</v>
      </c>
      <c r="F18" s="213"/>
      <c r="G18" s="214"/>
      <c r="M18" s="208" t="s">
        <v>95</v>
      </c>
      <c r="O18" s="195"/>
    </row>
    <row r="19" spans="1:104" x14ac:dyDescent="0.2">
      <c r="A19" s="203"/>
      <c r="B19" s="209"/>
      <c r="C19" s="210" t="s">
        <v>96</v>
      </c>
      <c r="D19" s="211"/>
      <c r="E19" s="212">
        <v>1171.69</v>
      </c>
      <c r="F19" s="213"/>
      <c r="G19" s="214"/>
      <c r="M19" s="208" t="s">
        <v>96</v>
      </c>
      <c r="O19" s="195"/>
    </row>
    <row r="20" spans="1:104" x14ac:dyDescent="0.2">
      <c r="A20" s="203"/>
      <c r="B20" s="209"/>
      <c r="C20" s="210" t="s">
        <v>97</v>
      </c>
      <c r="D20" s="211"/>
      <c r="E20" s="212">
        <v>2494.13</v>
      </c>
      <c r="F20" s="213"/>
      <c r="G20" s="214"/>
      <c r="M20" s="208" t="s">
        <v>97</v>
      </c>
      <c r="O20" s="195"/>
    </row>
    <row r="21" spans="1:104" x14ac:dyDescent="0.2">
      <c r="A21" s="203"/>
      <c r="B21" s="209"/>
      <c r="C21" s="210" t="s">
        <v>98</v>
      </c>
      <c r="D21" s="211"/>
      <c r="E21" s="212">
        <v>924.18</v>
      </c>
      <c r="F21" s="213"/>
      <c r="G21" s="214"/>
      <c r="M21" s="208" t="s">
        <v>98</v>
      </c>
      <c r="O21" s="195"/>
    </row>
    <row r="22" spans="1:104" ht="22.5" x14ac:dyDescent="0.2">
      <c r="A22" s="196">
        <v>4</v>
      </c>
      <c r="B22" s="197" t="s">
        <v>99</v>
      </c>
      <c r="C22" s="198" t="s">
        <v>100</v>
      </c>
      <c r="D22" s="199" t="s">
        <v>93</v>
      </c>
      <c r="E22" s="200">
        <v>4590</v>
      </c>
      <c r="F22" s="200">
        <v>0</v>
      </c>
      <c r="G22" s="201">
        <f>E22*F22</f>
        <v>0</v>
      </c>
      <c r="O22" s="195">
        <v>2</v>
      </c>
      <c r="AA22" s="167">
        <v>12</v>
      </c>
      <c r="AB22" s="167">
        <v>0</v>
      </c>
      <c r="AC22" s="167">
        <v>2</v>
      </c>
      <c r="AZ22" s="167">
        <v>1</v>
      </c>
      <c r="BA22" s="167">
        <f>IF(AZ22=1,G22,0)</f>
        <v>0</v>
      </c>
      <c r="BB22" s="167">
        <f>IF(AZ22=2,G22,0)</f>
        <v>0</v>
      </c>
      <c r="BC22" s="167">
        <f>IF(AZ22=3,G22,0)</f>
        <v>0</v>
      </c>
      <c r="BD22" s="167">
        <f>IF(AZ22=4,G22,0)</f>
        <v>0</v>
      </c>
      <c r="BE22" s="167">
        <f>IF(AZ22=5,G22,0)</f>
        <v>0</v>
      </c>
      <c r="CA22" s="202">
        <v>12</v>
      </c>
      <c r="CB22" s="202">
        <v>0</v>
      </c>
      <c r="CZ22" s="167">
        <v>4.4999999999999997E-3</v>
      </c>
    </row>
    <row r="23" spans="1:104" ht="33.75" x14ac:dyDescent="0.2">
      <c r="A23" s="203"/>
      <c r="B23" s="204"/>
      <c r="C23" s="205" t="s">
        <v>101</v>
      </c>
      <c r="D23" s="206"/>
      <c r="E23" s="206"/>
      <c r="F23" s="206"/>
      <c r="G23" s="207"/>
      <c r="L23" s="208" t="s">
        <v>101</v>
      </c>
      <c r="O23" s="195">
        <v>3</v>
      </c>
    </row>
    <row r="24" spans="1:104" x14ac:dyDescent="0.2">
      <c r="A24" s="203"/>
      <c r="B24" s="204"/>
      <c r="C24" s="205"/>
      <c r="D24" s="206"/>
      <c r="E24" s="206"/>
      <c r="F24" s="206"/>
      <c r="G24" s="207"/>
      <c r="L24" s="208"/>
      <c r="O24" s="195">
        <v>3</v>
      </c>
    </row>
    <row r="25" spans="1:104" x14ac:dyDescent="0.2">
      <c r="A25" s="203"/>
      <c r="B25" s="209"/>
      <c r="C25" s="210" t="s">
        <v>95</v>
      </c>
      <c r="D25" s="211"/>
      <c r="E25" s="212">
        <v>0</v>
      </c>
      <c r="F25" s="213"/>
      <c r="G25" s="214"/>
      <c r="M25" s="208" t="s">
        <v>95</v>
      </c>
      <c r="O25" s="195"/>
    </row>
    <row r="26" spans="1:104" x14ac:dyDescent="0.2">
      <c r="A26" s="203"/>
      <c r="B26" s="209"/>
      <c r="C26" s="210" t="s">
        <v>96</v>
      </c>
      <c r="D26" s="211"/>
      <c r="E26" s="212">
        <v>1171.69</v>
      </c>
      <c r="F26" s="213"/>
      <c r="G26" s="214"/>
      <c r="M26" s="208" t="s">
        <v>96</v>
      </c>
      <c r="O26" s="195"/>
    </row>
    <row r="27" spans="1:104" x14ac:dyDescent="0.2">
      <c r="A27" s="203"/>
      <c r="B27" s="209"/>
      <c r="C27" s="210" t="s">
        <v>97</v>
      </c>
      <c r="D27" s="211"/>
      <c r="E27" s="212">
        <v>2494.13</v>
      </c>
      <c r="F27" s="213"/>
      <c r="G27" s="214"/>
      <c r="M27" s="208" t="s">
        <v>97</v>
      </c>
      <c r="O27" s="195"/>
    </row>
    <row r="28" spans="1:104" x14ac:dyDescent="0.2">
      <c r="A28" s="203"/>
      <c r="B28" s="209"/>
      <c r="C28" s="210" t="s">
        <v>98</v>
      </c>
      <c r="D28" s="211"/>
      <c r="E28" s="212">
        <v>924.18</v>
      </c>
      <c r="F28" s="213"/>
      <c r="G28" s="214"/>
      <c r="M28" s="208" t="s">
        <v>98</v>
      </c>
      <c r="O28" s="195"/>
    </row>
    <row r="29" spans="1:104" ht="22.5" x14ac:dyDescent="0.2">
      <c r="A29" s="196">
        <v>5</v>
      </c>
      <c r="B29" s="197" t="s">
        <v>102</v>
      </c>
      <c r="C29" s="198" t="s">
        <v>103</v>
      </c>
      <c r="D29" s="199" t="s">
        <v>93</v>
      </c>
      <c r="E29" s="200">
        <v>4590</v>
      </c>
      <c r="F29" s="200">
        <v>0</v>
      </c>
      <c r="G29" s="201">
        <f>E29*F29</f>
        <v>0</v>
      </c>
      <c r="O29" s="195">
        <v>2</v>
      </c>
      <c r="AA29" s="167">
        <v>12</v>
      </c>
      <c r="AB29" s="167">
        <v>0</v>
      </c>
      <c r="AC29" s="167">
        <v>3</v>
      </c>
      <c r="AZ29" s="167">
        <v>1</v>
      </c>
      <c r="BA29" s="167">
        <f>IF(AZ29=1,G29,0)</f>
        <v>0</v>
      </c>
      <c r="BB29" s="167">
        <f>IF(AZ29=2,G29,0)</f>
        <v>0</v>
      </c>
      <c r="BC29" s="167">
        <f>IF(AZ29=3,G29,0)</f>
        <v>0</v>
      </c>
      <c r="BD29" s="167">
        <f>IF(AZ29=4,G29,0)</f>
        <v>0</v>
      </c>
      <c r="BE29" s="167">
        <f>IF(AZ29=5,G29,0)</f>
        <v>0</v>
      </c>
      <c r="CA29" s="202">
        <v>12</v>
      </c>
      <c r="CB29" s="202">
        <v>0</v>
      </c>
      <c r="CZ29" s="167">
        <v>4.4999999999999997E-3</v>
      </c>
    </row>
    <row r="30" spans="1:104" ht="33.75" x14ac:dyDescent="0.2">
      <c r="A30" s="203"/>
      <c r="B30" s="204"/>
      <c r="C30" s="205" t="s">
        <v>104</v>
      </c>
      <c r="D30" s="206"/>
      <c r="E30" s="206"/>
      <c r="F30" s="206"/>
      <c r="G30" s="207"/>
      <c r="L30" s="208" t="s">
        <v>104</v>
      </c>
      <c r="O30" s="195">
        <v>3</v>
      </c>
    </row>
    <row r="31" spans="1:104" x14ac:dyDescent="0.2">
      <c r="A31" s="203"/>
      <c r="B31" s="204"/>
      <c r="C31" s="205"/>
      <c r="D31" s="206"/>
      <c r="E31" s="206"/>
      <c r="F31" s="206"/>
      <c r="G31" s="207"/>
      <c r="L31" s="208"/>
      <c r="O31" s="195">
        <v>3</v>
      </c>
    </row>
    <row r="32" spans="1:104" x14ac:dyDescent="0.2">
      <c r="A32" s="203"/>
      <c r="B32" s="209"/>
      <c r="C32" s="210" t="s">
        <v>95</v>
      </c>
      <c r="D32" s="211"/>
      <c r="E32" s="212">
        <v>0</v>
      </c>
      <c r="F32" s="213"/>
      <c r="G32" s="214"/>
      <c r="M32" s="208" t="s">
        <v>95</v>
      </c>
      <c r="O32" s="195"/>
    </row>
    <row r="33" spans="1:104" x14ac:dyDescent="0.2">
      <c r="A33" s="203"/>
      <c r="B33" s="209"/>
      <c r="C33" s="210" t="s">
        <v>96</v>
      </c>
      <c r="D33" s="211"/>
      <c r="E33" s="212">
        <v>1171.69</v>
      </c>
      <c r="F33" s="213"/>
      <c r="G33" s="214"/>
      <c r="M33" s="208" t="s">
        <v>96</v>
      </c>
      <c r="O33" s="195"/>
    </row>
    <row r="34" spans="1:104" x14ac:dyDescent="0.2">
      <c r="A34" s="203"/>
      <c r="B34" s="209"/>
      <c r="C34" s="210" t="s">
        <v>97</v>
      </c>
      <c r="D34" s="211"/>
      <c r="E34" s="212">
        <v>2494.13</v>
      </c>
      <c r="F34" s="213"/>
      <c r="G34" s="214"/>
      <c r="M34" s="208" t="s">
        <v>97</v>
      </c>
      <c r="O34" s="195"/>
    </row>
    <row r="35" spans="1:104" x14ac:dyDescent="0.2">
      <c r="A35" s="203"/>
      <c r="B35" s="209"/>
      <c r="C35" s="210" t="s">
        <v>98</v>
      </c>
      <c r="D35" s="211"/>
      <c r="E35" s="212">
        <v>924.18</v>
      </c>
      <c r="F35" s="213"/>
      <c r="G35" s="214"/>
      <c r="M35" s="208" t="s">
        <v>98</v>
      </c>
      <c r="O35" s="195"/>
    </row>
    <row r="36" spans="1:104" ht="22.5" x14ac:dyDescent="0.2">
      <c r="A36" s="196">
        <v>6</v>
      </c>
      <c r="B36" s="197" t="s">
        <v>105</v>
      </c>
      <c r="C36" s="198" t="s">
        <v>106</v>
      </c>
      <c r="D36" s="199" t="s">
        <v>93</v>
      </c>
      <c r="E36" s="200">
        <v>4590</v>
      </c>
      <c r="F36" s="200">
        <v>0</v>
      </c>
      <c r="G36" s="201">
        <f>E36*F36</f>
        <v>0</v>
      </c>
      <c r="O36" s="195">
        <v>2</v>
      </c>
      <c r="AA36" s="167">
        <v>12</v>
      </c>
      <c r="AB36" s="167">
        <v>0</v>
      </c>
      <c r="AC36" s="167">
        <v>4</v>
      </c>
      <c r="AZ36" s="167">
        <v>1</v>
      </c>
      <c r="BA36" s="167">
        <f>IF(AZ36=1,G36,0)</f>
        <v>0</v>
      </c>
      <c r="BB36" s="167">
        <f>IF(AZ36=2,G36,0)</f>
        <v>0</v>
      </c>
      <c r="BC36" s="167">
        <f>IF(AZ36=3,G36,0)</f>
        <v>0</v>
      </c>
      <c r="BD36" s="167">
        <f>IF(AZ36=4,G36,0)</f>
        <v>0</v>
      </c>
      <c r="BE36" s="167">
        <f>IF(AZ36=5,G36,0)</f>
        <v>0</v>
      </c>
      <c r="CA36" s="202">
        <v>12</v>
      </c>
      <c r="CB36" s="202">
        <v>0</v>
      </c>
      <c r="CZ36" s="167">
        <v>1.465E-2</v>
      </c>
    </row>
    <row r="37" spans="1:104" ht="33.75" x14ac:dyDescent="0.2">
      <c r="A37" s="203"/>
      <c r="B37" s="204"/>
      <c r="C37" s="205" t="s">
        <v>107</v>
      </c>
      <c r="D37" s="206"/>
      <c r="E37" s="206"/>
      <c r="F37" s="206"/>
      <c r="G37" s="207"/>
      <c r="L37" s="208" t="s">
        <v>107</v>
      </c>
      <c r="O37" s="195">
        <v>3</v>
      </c>
    </row>
    <row r="38" spans="1:104" x14ac:dyDescent="0.2">
      <c r="A38" s="203"/>
      <c r="B38" s="204"/>
      <c r="C38" s="205"/>
      <c r="D38" s="206"/>
      <c r="E38" s="206"/>
      <c r="F38" s="206"/>
      <c r="G38" s="207"/>
      <c r="L38" s="208"/>
      <c r="O38" s="195">
        <v>3</v>
      </c>
    </row>
    <row r="39" spans="1:104" x14ac:dyDescent="0.2">
      <c r="A39" s="203"/>
      <c r="B39" s="209"/>
      <c r="C39" s="210" t="s">
        <v>95</v>
      </c>
      <c r="D39" s="211"/>
      <c r="E39" s="212">
        <v>0</v>
      </c>
      <c r="F39" s="213"/>
      <c r="G39" s="214"/>
      <c r="M39" s="208" t="s">
        <v>95</v>
      </c>
      <c r="O39" s="195"/>
    </row>
    <row r="40" spans="1:104" x14ac:dyDescent="0.2">
      <c r="A40" s="203"/>
      <c r="B40" s="209"/>
      <c r="C40" s="210" t="s">
        <v>96</v>
      </c>
      <c r="D40" s="211"/>
      <c r="E40" s="212">
        <v>1171.69</v>
      </c>
      <c r="F40" s="213"/>
      <c r="G40" s="214"/>
      <c r="M40" s="208" t="s">
        <v>96</v>
      </c>
      <c r="O40" s="195"/>
    </row>
    <row r="41" spans="1:104" x14ac:dyDescent="0.2">
      <c r="A41" s="203"/>
      <c r="B41" s="209"/>
      <c r="C41" s="210" t="s">
        <v>97</v>
      </c>
      <c r="D41" s="211"/>
      <c r="E41" s="212">
        <v>2494.13</v>
      </c>
      <c r="F41" s="213"/>
      <c r="G41" s="214"/>
      <c r="M41" s="208" t="s">
        <v>97</v>
      </c>
      <c r="O41" s="195"/>
    </row>
    <row r="42" spans="1:104" x14ac:dyDescent="0.2">
      <c r="A42" s="203"/>
      <c r="B42" s="209"/>
      <c r="C42" s="210" t="s">
        <v>98</v>
      </c>
      <c r="D42" s="211"/>
      <c r="E42" s="212">
        <v>924.18</v>
      </c>
      <c r="F42" s="213"/>
      <c r="G42" s="214"/>
      <c r="M42" s="208" t="s">
        <v>98</v>
      </c>
      <c r="O42" s="195"/>
    </row>
    <row r="43" spans="1:104" x14ac:dyDescent="0.2">
      <c r="A43" s="196">
        <v>7</v>
      </c>
      <c r="B43" s="197" t="s">
        <v>108</v>
      </c>
      <c r="C43" s="198" t="s">
        <v>109</v>
      </c>
      <c r="D43" s="199" t="s">
        <v>83</v>
      </c>
      <c r="E43" s="200">
        <v>1</v>
      </c>
      <c r="F43" s="200">
        <v>0</v>
      </c>
      <c r="G43" s="201">
        <f>E43*F43</f>
        <v>0</v>
      </c>
      <c r="O43" s="195">
        <v>2</v>
      </c>
      <c r="AA43" s="167">
        <v>12</v>
      </c>
      <c r="AB43" s="167">
        <v>1</v>
      </c>
      <c r="AC43" s="167">
        <v>1</v>
      </c>
      <c r="AZ43" s="167">
        <v>1</v>
      </c>
      <c r="BA43" s="167">
        <f>IF(AZ43=1,G43,0)</f>
        <v>0</v>
      </c>
      <c r="BB43" s="167">
        <f>IF(AZ43=2,G43,0)</f>
        <v>0</v>
      </c>
      <c r="BC43" s="167">
        <f>IF(AZ43=3,G43,0)</f>
        <v>0</v>
      </c>
      <c r="BD43" s="167">
        <f>IF(AZ43=4,G43,0)</f>
        <v>0</v>
      </c>
      <c r="BE43" s="167">
        <f>IF(AZ43=5,G43,0)</f>
        <v>0</v>
      </c>
      <c r="CA43" s="202">
        <v>12</v>
      </c>
      <c r="CB43" s="202">
        <v>1</v>
      </c>
      <c r="CZ43" s="167">
        <v>0</v>
      </c>
    </row>
    <row r="44" spans="1:104" ht="22.5" x14ac:dyDescent="0.2">
      <c r="A44" s="203"/>
      <c r="B44" s="204"/>
      <c r="C44" s="205" t="s">
        <v>110</v>
      </c>
      <c r="D44" s="206"/>
      <c r="E44" s="206"/>
      <c r="F44" s="206"/>
      <c r="G44" s="207"/>
      <c r="L44" s="208" t="s">
        <v>110</v>
      </c>
      <c r="O44" s="195">
        <v>3</v>
      </c>
    </row>
    <row r="45" spans="1:104" x14ac:dyDescent="0.2">
      <c r="A45" s="203"/>
      <c r="B45" s="209"/>
      <c r="C45" s="210" t="s">
        <v>85</v>
      </c>
      <c r="D45" s="211"/>
      <c r="E45" s="212">
        <v>1</v>
      </c>
      <c r="F45" s="213"/>
      <c r="G45" s="214"/>
      <c r="M45" s="208">
        <v>-1</v>
      </c>
      <c r="O45" s="195"/>
    </row>
    <row r="46" spans="1:104" x14ac:dyDescent="0.2">
      <c r="A46" s="215"/>
      <c r="B46" s="216" t="s">
        <v>73</v>
      </c>
      <c r="C46" s="217" t="str">
        <f>CONCATENATE(B15," ",C15)</f>
        <v>471 Umělé povrchy</v>
      </c>
      <c r="D46" s="218"/>
      <c r="E46" s="219"/>
      <c r="F46" s="220"/>
      <c r="G46" s="221">
        <f>SUM(G15:G45)</f>
        <v>0</v>
      </c>
      <c r="O46" s="195">
        <v>4</v>
      </c>
      <c r="BA46" s="222">
        <f>SUM(BA15:BA45)</f>
        <v>0</v>
      </c>
      <c r="BB46" s="222">
        <f>SUM(BB15:BB45)</f>
        <v>0</v>
      </c>
      <c r="BC46" s="222">
        <f>SUM(BC15:BC45)</f>
        <v>0</v>
      </c>
      <c r="BD46" s="222">
        <f>SUM(BD15:BD45)</f>
        <v>0</v>
      </c>
      <c r="BE46" s="222">
        <f>SUM(BE15:BE45)</f>
        <v>0</v>
      </c>
    </row>
    <row r="47" spans="1:104" x14ac:dyDescent="0.2">
      <c r="A47" s="188" t="s">
        <v>72</v>
      </c>
      <c r="B47" s="189" t="s">
        <v>111</v>
      </c>
      <c r="C47" s="190" t="s">
        <v>112</v>
      </c>
      <c r="D47" s="191"/>
      <c r="E47" s="192"/>
      <c r="F47" s="192"/>
      <c r="G47" s="193"/>
      <c r="H47" s="194"/>
      <c r="I47" s="194"/>
      <c r="O47" s="195">
        <v>1</v>
      </c>
    </row>
    <row r="48" spans="1:104" x14ac:dyDescent="0.2">
      <c r="A48" s="196">
        <v>8</v>
      </c>
      <c r="B48" s="197" t="s">
        <v>113</v>
      </c>
      <c r="C48" s="198" t="s">
        <v>114</v>
      </c>
      <c r="D48" s="199" t="s">
        <v>115</v>
      </c>
      <c r="E48" s="200">
        <v>11.3818</v>
      </c>
      <c r="F48" s="200">
        <v>0</v>
      </c>
      <c r="G48" s="201">
        <f>E48*F48</f>
        <v>0</v>
      </c>
      <c r="O48" s="195">
        <v>2</v>
      </c>
      <c r="AA48" s="167">
        <v>1</v>
      </c>
      <c r="AB48" s="167">
        <v>1</v>
      </c>
      <c r="AC48" s="167">
        <v>1</v>
      </c>
      <c r="AZ48" s="167">
        <v>1</v>
      </c>
      <c r="BA48" s="167">
        <f>IF(AZ48=1,G48,0)</f>
        <v>0</v>
      </c>
      <c r="BB48" s="167">
        <f>IF(AZ48=2,G48,0)</f>
        <v>0</v>
      </c>
      <c r="BC48" s="167">
        <f>IF(AZ48=3,G48,0)</f>
        <v>0</v>
      </c>
      <c r="BD48" s="167">
        <f>IF(AZ48=4,G48,0)</f>
        <v>0</v>
      </c>
      <c r="BE48" s="167">
        <f>IF(AZ48=5,G48,0)</f>
        <v>0</v>
      </c>
      <c r="CA48" s="202">
        <v>1</v>
      </c>
      <c r="CB48" s="202">
        <v>1</v>
      </c>
      <c r="CZ48" s="167">
        <v>1.837</v>
      </c>
    </row>
    <row r="49" spans="1:104" x14ac:dyDescent="0.2">
      <c r="A49" s="203"/>
      <c r="B49" s="204"/>
      <c r="C49" s="205" t="s">
        <v>116</v>
      </c>
      <c r="D49" s="206"/>
      <c r="E49" s="206"/>
      <c r="F49" s="206"/>
      <c r="G49" s="207"/>
      <c r="L49" s="208" t="s">
        <v>116</v>
      </c>
      <c r="O49" s="195">
        <v>3</v>
      </c>
    </row>
    <row r="50" spans="1:104" x14ac:dyDescent="0.2">
      <c r="A50" s="203"/>
      <c r="B50" s="209"/>
      <c r="C50" s="210" t="s">
        <v>117</v>
      </c>
      <c r="D50" s="211"/>
      <c r="E50" s="212">
        <v>11.3818</v>
      </c>
      <c r="F50" s="213"/>
      <c r="G50" s="214"/>
      <c r="M50" s="208" t="s">
        <v>117</v>
      </c>
      <c r="O50" s="195"/>
    </row>
    <row r="51" spans="1:104" x14ac:dyDescent="0.2">
      <c r="A51" s="196">
        <v>9</v>
      </c>
      <c r="B51" s="197" t="s">
        <v>118</v>
      </c>
      <c r="C51" s="198" t="s">
        <v>119</v>
      </c>
      <c r="D51" s="199" t="s">
        <v>120</v>
      </c>
      <c r="E51" s="200">
        <v>26</v>
      </c>
      <c r="F51" s="200">
        <v>0</v>
      </c>
      <c r="G51" s="201">
        <f>E51*F51</f>
        <v>0</v>
      </c>
      <c r="O51" s="195">
        <v>2</v>
      </c>
      <c r="AA51" s="167">
        <v>1</v>
      </c>
      <c r="AB51" s="167">
        <v>1</v>
      </c>
      <c r="AC51" s="167">
        <v>1</v>
      </c>
      <c r="AZ51" s="167">
        <v>1</v>
      </c>
      <c r="BA51" s="167">
        <f>IF(AZ51=1,G51,0)</f>
        <v>0</v>
      </c>
      <c r="BB51" s="167">
        <f>IF(AZ51=2,G51,0)</f>
        <v>0</v>
      </c>
      <c r="BC51" s="167">
        <f>IF(AZ51=3,G51,0)</f>
        <v>0</v>
      </c>
      <c r="BD51" s="167">
        <f>IF(AZ51=4,G51,0)</f>
        <v>0</v>
      </c>
      <c r="BE51" s="167">
        <f>IF(AZ51=5,G51,0)</f>
        <v>0</v>
      </c>
      <c r="CA51" s="202">
        <v>1</v>
      </c>
      <c r="CB51" s="202">
        <v>1</v>
      </c>
      <c r="CZ51" s="167">
        <v>0.14424000000000001</v>
      </c>
    </row>
    <row r="52" spans="1:104" x14ac:dyDescent="0.2">
      <c r="A52" s="203"/>
      <c r="B52" s="204"/>
      <c r="C52" s="205" t="s">
        <v>121</v>
      </c>
      <c r="D52" s="206"/>
      <c r="E52" s="206"/>
      <c r="F52" s="206"/>
      <c r="G52" s="207"/>
      <c r="L52" s="208" t="s">
        <v>121</v>
      </c>
      <c r="O52" s="195">
        <v>3</v>
      </c>
    </row>
    <row r="53" spans="1:104" x14ac:dyDescent="0.2">
      <c r="A53" s="203"/>
      <c r="B53" s="209"/>
      <c r="C53" s="210" t="s">
        <v>122</v>
      </c>
      <c r="D53" s="211"/>
      <c r="E53" s="212">
        <v>26</v>
      </c>
      <c r="F53" s="213"/>
      <c r="G53" s="214"/>
      <c r="M53" s="208" t="s">
        <v>122</v>
      </c>
      <c r="O53" s="195"/>
    </row>
    <row r="54" spans="1:104" x14ac:dyDescent="0.2">
      <c r="A54" s="196">
        <v>10</v>
      </c>
      <c r="B54" s="197" t="s">
        <v>123</v>
      </c>
      <c r="C54" s="198" t="s">
        <v>124</v>
      </c>
      <c r="D54" s="199" t="s">
        <v>115</v>
      </c>
      <c r="E54" s="200">
        <v>2.58</v>
      </c>
      <c r="F54" s="200">
        <v>0</v>
      </c>
      <c r="G54" s="201">
        <f>E54*F54</f>
        <v>0</v>
      </c>
      <c r="O54" s="195">
        <v>2</v>
      </c>
      <c r="AA54" s="167">
        <v>1</v>
      </c>
      <c r="AB54" s="167">
        <v>1</v>
      </c>
      <c r="AC54" s="167">
        <v>1</v>
      </c>
      <c r="AZ54" s="167">
        <v>1</v>
      </c>
      <c r="BA54" s="167">
        <f>IF(AZ54=1,G54,0)</f>
        <v>0</v>
      </c>
      <c r="BB54" s="167">
        <f>IF(AZ54=2,G54,0)</f>
        <v>0</v>
      </c>
      <c r="BC54" s="167">
        <f>IF(AZ54=3,G54,0)</f>
        <v>0</v>
      </c>
      <c r="BD54" s="167">
        <f>IF(AZ54=4,G54,0)</f>
        <v>0</v>
      </c>
      <c r="BE54" s="167">
        <f>IF(AZ54=5,G54,0)</f>
        <v>0</v>
      </c>
      <c r="CA54" s="202">
        <v>1</v>
      </c>
      <c r="CB54" s="202">
        <v>1</v>
      </c>
      <c r="CZ54" s="167">
        <v>2.5249999999999999</v>
      </c>
    </row>
    <row r="55" spans="1:104" x14ac:dyDescent="0.2">
      <c r="A55" s="203"/>
      <c r="B55" s="204"/>
      <c r="C55" s="205" t="s">
        <v>125</v>
      </c>
      <c r="D55" s="206"/>
      <c r="E55" s="206"/>
      <c r="F55" s="206"/>
      <c r="G55" s="207"/>
      <c r="L55" s="208" t="s">
        <v>125</v>
      </c>
      <c r="O55" s="195">
        <v>3</v>
      </c>
    </row>
    <row r="56" spans="1:104" x14ac:dyDescent="0.2">
      <c r="A56" s="203"/>
      <c r="B56" s="209"/>
      <c r="C56" s="210" t="s">
        <v>126</v>
      </c>
      <c r="D56" s="211"/>
      <c r="E56" s="212">
        <v>0.78</v>
      </c>
      <c r="F56" s="213"/>
      <c r="G56" s="214"/>
      <c r="M56" s="208" t="s">
        <v>126</v>
      </c>
      <c r="O56" s="195"/>
    </row>
    <row r="57" spans="1:104" x14ac:dyDescent="0.2">
      <c r="A57" s="203"/>
      <c r="B57" s="209"/>
      <c r="C57" s="210" t="s">
        <v>127</v>
      </c>
      <c r="D57" s="211"/>
      <c r="E57" s="212">
        <v>1.8</v>
      </c>
      <c r="F57" s="213"/>
      <c r="G57" s="214"/>
      <c r="M57" s="208" t="s">
        <v>127</v>
      </c>
      <c r="O57" s="195"/>
    </row>
    <row r="58" spans="1:104" x14ac:dyDescent="0.2">
      <c r="A58" s="196">
        <v>11</v>
      </c>
      <c r="B58" s="197" t="s">
        <v>128</v>
      </c>
      <c r="C58" s="198" t="s">
        <v>129</v>
      </c>
      <c r="D58" s="199" t="s">
        <v>120</v>
      </c>
      <c r="E58" s="200">
        <v>24</v>
      </c>
      <c r="F58" s="200">
        <v>0</v>
      </c>
      <c r="G58" s="201">
        <f>E58*F58</f>
        <v>0</v>
      </c>
      <c r="O58" s="195">
        <v>2</v>
      </c>
      <c r="AA58" s="167">
        <v>1</v>
      </c>
      <c r="AB58" s="167">
        <v>1</v>
      </c>
      <c r="AC58" s="167">
        <v>1</v>
      </c>
      <c r="AZ58" s="167">
        <v>1</v>
      </c>
      <c r="BA58" s="167">
        <f>IF(AZ58=1,G58,0)</f>
        <v>0</v>
      </c>
      <c r="BB58" s="167">
        <f>IF(AZ58=2,G58,0)</f>
        <v>0</v>
      </c>
      <c r="BC58" s="167">
        <f>IF(AZ58=3,G58,0)</f>
        <v>0</v>
      </c>
      <c r="BD58" s="167">
        <f>IF(AZ58=4,G58,0)</f>
        <v>0</v>
      </c>
      <c r="BE58" s="167">
        <f>IF(AZ58=5,G58,0)</f>
        <v>0</v>
      </c>
      <c r="CA58" s="202">
        <v>1</v>
      </c>
      <c r="CB58" s="202">
        <v>1</v>
      </c>
      <c r="CZ58" s="167">
        <v>0.43819000000000002</v>
      </c>
    </row>
    <row r="59" spans="1:104" x14ac:dyDescent="0.2">
      <c r="A59" s="203"/>
      <c r="B59" s="204"/>
      <c r="C59" s="205" t="s">
        <v>130</v>
      </c>
      <c r="D59" s="206"/>
      <c r="E59" s="206"/>
      <c r="F59" s="206"/>
      <c r="G59" s="207"/>
      <c r="L59" s="208" t="s">
        <v>130</v>
      </c>
      <c r="O59" s="195">
        <v>3</v>
      </c>
    </row>
    <row r="60" spans="1:104" x14ac:dyDescent="0.2">
      <c r="A60" s="203"/>
      <c r="B60" s="209"/>
      <c r="C60" s="210" t="s">
        <v>131</v>
      </c>
      <c r="D60" s="211"/>
      <c r="E60" s="212">
        <v>24</v>
      </c>
      <c r="F60" s="213"/>
      <c r="G60" s="214"/>
      <c r="M60" s="208" t="s">
        <v>131</v>
      </c>
      <c r="O60" s="195"/>
    </row>
    <row r="61" spans="1:104" x14ac:dyDescent="0.2">
      <c r="A61" s="196">
        <v>12</v>
      </c>
      <c r="B61" s="197" t="s">
        <v>132</v>
      </c>
      <c r="C61" s="198" t="s">
        <v>133</v>
      </c>
      <c r="D61" s="199" t="s">
        <v>134</v>
      </c>
      <c r="E61" s="200">
        <v>5</v>
      </c>
      <c r="F61" s="200">
        <v>0</v>
      </c>
      <c r="G61" s="201">
        <f>E61*F61</f>
        <v>0</v>
      </c>
      <c r="O61" s="195">
        <v>2</v>
      </c>
      <c r="AA61" s="167">
        <v>1</v>
      </c>
      <c r="AB61" s="167">
        <v>0</v>
      </c>
      <c r="AC61" s="167">
        <v>0</v>
      </c>
      <c r="AZ61" s="167">
        <v>1</v>
      </c>
      <c r="BA61" s="167">
        <f>IF(AZ61=1,G61,0)</f>
        <v>0</v>
      </c>
      <c r="BB61" s="167">
        <f>IF(AZ61=2,G61,0)</f>
        <v>0</v>
      </c>
      <c r="BC61" s="167">
        <f>IF(AZ61=3,G61,0)</f>
        <v>0</v>
      </c>
      <c r="BD61" s="167">
        <f>IF(AZ61=4,G61,0)</f>
        <v>0</v>
      </c>
      <c r="BE61" s="167">
        <f>IF(AZ61=5,G61,0)</f>
        <v>0</v>
      </c>
      <c r="CA61" s="202">
        <v>1</v>
      </c>
      <c r="CB61" s="202">
        <v>0</v>
      </c>
      <c r="CZ61" s="167">
        <v>2.5000000000000001E-4</v>
      </c>
    </row>
    <row r="62" spans="1:104" x14ac:dyDescent="0.2">
      <c r="A62" s="203"/>
      <c r="B62" s="204"/>
      <c r="C62" s="205" t="s">
        <v>135</v>
      </c>
      <c r="D62" s="206"/>
      <c r="E62" s="206"/>
      <c r="F62" s="206"/>
      <c r="G62" s="207"/>
      <c r="L62" s="208" t="s">
        <v>135</v>
      </c>
      <c r="O62" s="195">
        <v>3</v>
      </c>
    </row>
    <row r="63" spans="1:104" x14ac:dyDescent="0.2">
      <c r="A63" s="203"/>
      <c r="B63" s="209"/>
      <c r="C63" s="210" t="s">
        <v>136</v>
      </c>
      <c r="D63" s="211"/>
      <c r="E63" s="212">
        <v>4</v>
      </c>
      <c r="F63" s="213"/>
      <c r="G63" s="214"/>
      <c r="M63" s="208" t="s">
        <v>136</v>
      </c>
      <c r="O63" s="195"/>
    </row>
    <row r="64" spans="1:104" x14ac:dyDescent="0.2">
      <c r="A64" s="203"/>
      <c r="B64" s="209"/>
      <c r="C64" s="210" t="s">
        <v>137</v>
      </c>
      <c r="D64" s="211"/>
      <c r="E64" s="212">
        <v>1</v>
      </c>
      <c r="F64" s="213"/>
      <c r="G64" s="214"/>
      <c r="M64" s="208" t="s">
        <v>137</v>
      </c>
      <c r="O64" s="195"/>
    </row>
    <row r="65" spans="1:104" x14ac:dyDescent="0.2">
      <c r="A65" s="196">
        <v>13</v>
      </c>
      <c r="B65" s="197" t="s">
        <v>138</v>
      </c>
      <c r="C65" s="198" t="s">
        <v>139</v>
      </c>
      <c r="D65" s="199" t="s">
        <v>134</v>
      </c>
      <c r="E65" s="200">
        <v>14</v>
      </c>
      <c r="F65" s="200">
        <v>0</v>
      </c>
      <c r="G65" s="201">
        <f>E65*F65</f>
        <v>0</v>
      </c>
      <c r="O65" s="195">
        <v>2</v>
      </c>
      <c r="AA65" s="167">
        <v>12</v>
      </c>
      <c r="AB65" s="167">
        <v>0</v>
      </c>
      <c r="AC65" s="167">
        <v>26</v>
      </c>
      <c r="AZ65" s="167">
        <v>1</v>
      </c>
      <c r="BA65" s="167">
        <f>IF(AZ65=1,G65,0)</f>
        <v>0</v>
      </c>
      <c r="BB65" s="167">
        <f>IF(AZ65=2,G65,0)</f>
        <v>0</v>
      </c>
      <c r="BC65" s="167">
        <f>IF(AZ65=3,G65,0)</f>
        <v>0</v>
      </c>
      <c r="BD65" s="167">
        <f>IF(AZ65=4,G65,0)</f>
        <v>0</v>
      </c>
      <c r="BE65" s="167">
        <f>IF(AZ65=5,G65,0)</f>
        <v>0</v>
      </c>
      <c r="CA65" s="202">
        <v>12</v>
      </c>
      <c r="CB65" s="202">
        <v>0</v>
      </c>
      <c r="CZ65" s="167">
        <v>0</v>
      </c>
    </row>
    <row r="66" spans="1:104" x14ac:dyDescent="0.2">
      <c r="A66" s="203"/>
      <c r="B66" s="204"/>
      <c r="C66" s="205" t="s">
        <v>140</v>
      </c>
      <c r="D66" s="206"/>
      <c r="E66" s="206"/>
      <c r="F66" s="206"/>
      <c r="G66" s="207"/>
      <c r="L66" s="208" t="s">
        <v>140</v>
      </c>
      <c r="O66" s="195">
        <v>3</v>
      </c>
    </row>
    <row r="67" spans="1:104" x14ac:dyDescent="0.2">
      <c r="A67" s="203"/>
      <c r="B67" s="209"/>
      <c r="C67" s="210" t="s">
        <v>141</v>
      </c>
      <c r="D67" s="211"/>
      <c r="E67" s="212">
        <v>14</v>
      </c>
      <c r="F67" s="213"/>
      <c r="G67" s="214"/>
      <c r="M67" s="208">
        <v>-14</v>
      </c>
      <c r="O67" s="195"/>
    </row>
    <row r="68" spans="1:104" x14ac:dyDescent="0.2">
      <c r="A68" s="196">
        <v>14</v>
      </c>
      <c r="B68" s="197" t="s">
        <v>142</v>
      </c>
      <c r="C68" s="198" t="s">
        <v>143</v>
      </c>
      <c r="D68" s="199" t="s">
        <v>134</v>
      </c>
      <c r="E68" s="200">
        <v>14</v>
      </c>
      <c r="F68" s="200">
        <v>0</v>
      </c>
      <c r="G68" s="201">
        <f>E68*F68</f>
        <v>0</v>
      </c>
      <c r="O68" s="195">
        <v>2</v>
      </c>
      <c r="AA68" s="167">
        <v>12</v>
      </c>
      <c r="AB68" s="167">
        <v>0</v>
      </c>
      <c r="AC68" s="167">
        <v>46</v>
      </c>
      <c r="AZ68" s="167">
        <v>1</v>
      </c>
      <c r="BA68" s="167">
        <f>IF(AZ68=1,G68,0)</f>
        <v>0</v>
      </c>
      <c r="BB68" s="167">
        <f>IF(AZ68=2,G68,0)</f>
        <v>0</v>
      </c>
      <c r="BC68" s="167">
        <f>IF(AZ68=3,G68,0)</f>
        <v>0</v>
      </c>
      <c r="BD68" s="167">
        <f>IF(AZ68=4,G68,0)</f>
        <v>0</v>
      </c>
      <c r="BE68" s="167">
        <f>IF(AZ68=5,G68,0)</f>
        <v>0</v>
      </c>
      <c r="CA68" s="202">
        <v>12</v>
      </c>
      <c r="CB68" s="202">
        <v>0</v>
      </c>
      <c r="CZ68" s="167">
        <v>0</v>
      </c>
    </row>
    <row r="69" spans="1:104" x14ac:dyDescent="0.2">
      <c r="A69" s="203"/>
      <c r="B69" s="204"/>
      <c r="C69" s="205" t="s">
        <v>144</v>
      </c>
      <c r="D69" s="206"/>
      <c r="E69" s="206"/>
      <c r="F69" s="206"/>
      <c r="G69" s="207"/>
      <c r="L69" s="208" t="s">
        <v>144</v>
      </c>
      <c r="O69" s="195">
        <v>3</v>
      </c>
    </row>
    <row r="70" spans="1:104" x14ac:dyDescent="0.2">
      <c r="A70" s="203"/>
      <c r="B70" s="209"/>
      <c r="C70" s="210" t="s">
        <v>145</v>
      </c>
      <c r="D70" s="211"/>
      <c r="E70" s="212">
        <v>14</v>
      </c>
      <c r="F70" s="213"/>
      <c r="G70" s="214"/>
      <c r="M70" s="208" t="s">
        <v>145</v>
      </c>
      <c r="O70" s="195"/>
    </row>
    <row r="71" spans="1:104" x14ac:dyDescent="0.2">
      <c r="A71" s="196">
        <v>15</v>
      </c>
      <c r="B71" s="197" t="s">
        <v>146</v>
      </c>
      <c r="C71" s="198" t="s">
        <v>147</v>
      </c>
      <c r="D71" s="199" t="s">
        <v>134</v>
      </c>
      <c r="E71" s="200">
        <v>1</v>
      </c>
      <c r="F71" s="200">
        <v>0</v>
      </c>
      <c r="G71" s="201">
        <f>E71*F71</f>
        <v>0</v>
      </c>
      <c r="O71" s="195">
        <v>2</v>
      </c>
      <c r="AA71" s="167">
        <v>12</v>
      </c>
      <c r="AB71" s="167">
        <v>0</v>
      </c>
      <c r="AC71" s="167">
        <v>27</v>
      </c>
      <c r="AZ71" s="167">
        <v>1</v>
      </c>
      <c r="BA71" s="167">
        <f>IF(AZ71=1,G71,0)</f>
        <v>0</v>
      </c>
      <c r="BB71" s="167">
        <f>IF(AZ71=2,G71,0)</f>
        <v>0</v>
      </c>
      <c r="BC71" s="167">
        <f>IF(AZ71=3,G71,0)</f>
        <v>0</v>
      </c>
      <c r="BD71" s="167">
        <f>IF(AZ71=4,G71,0)</f>
        <v>0</v>
      </c>
      <c r="BE71" s="167">
        <f>IF(AZ71=5,G71,0)</f>
        <v>0</v>
      </c>
      <c r="CA71" s="202">
        <v>12</v>
      </c>
      <c r="CB71" s="202">
        <v>0</v>
      </c>
      <c r="CZ71" s="167">
        <v>0</v>
      </c>
    </row>
    <row r="72" spans="1:104" x14ac:dyDescent="0.2">
      <c r="A72" s="203"/>
      <c r="B72" s="204"/>
      <c r="C72" s="205" t="s">
        <v>148</v>
      </c>
      <c r="D72" s="206"/>
      <c r="E72" s="206"/>
      <c r="F72" s="206"/>
      <c r="G72" s="207"/>
      <c r="L72" s="208" t="s">
        <v>148</v>
      </c>
      <c r="O72" s="195">
        <v>3</v>
      </c>
    </row>
    <row r="73" spans="1:104" x14ac:dyDescent="0.2">
      <c r="A73" s="203"/>
      <c r="B73" s="209"/>
      <c r="C73" s="210" t="s">
        <v>85</v>
      </c>
      <c r="D73" s="211"/>
      <c r="E73" s="212">
        <v>1</v>
      </c>
      <c r="F73" s="213"/>
      <c r="G73" s="214"/>
      <c r="M73" s="208">
        <v>-1</v>
      </c>
      <c r="O73" s="195"/>
    </row>
    <row r="74" spans="1:104" x14ac:dyDescent="0.2">
      <c r="A74" s="196">
        <v>16</v>
      </c>
      <c r="B74" s="197" t="s">
        <v>149</v>
      </c>
      <c r="C74" s="198" t="s">
        <v>150</v>
      </c>
      <c r="D74" s="199" t="s">
        <v>134</v>
      </c>
      <c r="E74" s="200">
        <v>48</v>
      </c>
      <c r="F74" s="200">
        <v>0</v>
      </c>
      <c r="G74" s="201">
        <f>E74*F74</f>
        <v>0</v>
      </c>
      <c r="O74" s="195">
        <v>2</v>
      </c>
      <c r="AA74" s="167">
        <v>12</v>
      </c>
      <c r="AB74" s="167">
        <v>0</v>
      </c>
      <c r="AC74" s="167">
        <v>28</v>
      </c>
      <c r="AZ74" s="167">
        <v>1</v>
      </c>
      <c r="BA74" s="167">
        <f>IF(AZ74=1,G74,0)</f>
        <v>0</v>
      </c>
      <c r="BB74" s="167">
        <f>IF(AZ74=2,G74,0)</f>
        <v>0</v>
      </c>
      <c r="BC74" s="167">
        <f>IF(AZ74=3,G74,0)</f>
        <v>0</v>
      </c>
      <c r="BD74" s="167">
        <f>IF(AZ74=4,G74,0)</f>
        <v>0</v>
      </c>
      <c r="BE74" s="167">
        <f>IF(AZ74=5,G74,0)</f>
        <v>0</v>
      </c>
      <c r="CA74" s="202">
        <v>12</v>
      </c>
      <c r="CB74" s="202">
        <v>0</v>
      </c>
      <c r="CZ74" s="167">
        <v>0</v>
      </c>
    </row>
    <row r="75" spans="1:104" x14ac:dyDescent="0.2">
      <c r="A75" s="203"/>
      <c r="B75" s="204"/>
      <c r="C75" s="205" t="s">
        <v>151</v>
      </c>
      <c r="D75" s="206"/>
      <c r="E75" s="206"/>
      <c r="F75" s="206"/>
      <c r="G75" s="207"/>
      <c r="L75" s="208" t="s">
        <v>151</v>
      </c>
      <c r="O75" s="195">
        <v>3</v>
      </c>
    </row>
    <row r="76" spans="1:104" x14ac:dyDescent="0.2">
      <c r="A76" s="203"/>
      <c r="B76" s="209"/>
      <c r="C76" s="210" t="s">
        <v>152</v>
      </c>
      <c r="D76" s="211"/>
      <c r="E76" s="212">
        <v>48</v>
      </c>
      <c r="F76" s="213"/>
      <c r="G76" s="214"/>
      <c r="M76" s="208" t="s">
        <v>152</v>
      </c>
      <c r="O76" s="195"/>
    </row>
    <row r="77" spans="1:104" x14ac:dyDescent="0.2">
      <c r="A77" s="196">
        <v>17</v>
      </c>
      <c r="B77" s="197" t="s">
        <v>153</v>
      </c>
      <c r="C77" s="198" t="s">
        <v>154</v>
      </c>
      <c r="D77" s="199" t="s">
        <v>134</v>
      </c>
      <c r="E77" s="200">
        <v>1</v>
      </c>
      <c r="F77" s="200">
        <v>0</v>
      </c>
      <c r="G77" s="201">
        <f>E77*F77</f>
        <v>0</v>
      </c>
      <c r="O77" s="195">
        <v>2</v>
      </c>
      <c r="AA77" s="167">
        <v>12</v>
      </c>
      <c r="AB77" s="167">
        <v>0</v>
      </c>
      <c r="AC77" s="167">
        <v>29</v>
      </c>
      <c r="AZ77" s="167">
        <v>1</v>
      </c>
      <c r="BA77" s="167">
        <f>IF(AZ77=1,G77,0)</f>
        <v>0</v>
      </c>
      <c r="BB77" s="167">
        <f>IF(AZ77=2,G77,0)</f>
        <v>0</v>
      </c>
      <c r="BC77" s="167">
        <f>IF(AZ77=3,G77,0)</f>
        <v>0</v>
      </c>
      <c r="BD77" s="167">
        <f>IF(AZ77=4,G77,0)</f>
        <v>0</v>
      </c>
      <c r="BE77" s="167">
        <f>IF(AZ77=5,G77,0)</f>
        <v>0</v>
      </c>
      <c r="CA77" s="202">
        <v>12</v>
      </c>
      <c r="CB77" s="202">
        <v>0</v>
      </c>
      <c r="CZ77" s="167">
        <v>0</v>
      </c>
    </row>
    <row r="78" spans="1:104" x14ac:dyDescent="0.2">
      <c r="A78" s="203"/>
      <c r="B78" s="204"/>
      <c r="C78" s="205" t="s">
        <v>155</v>
      </c>
      <c r="D78" s="206"/>
      <c r="E78" s="206"/>
      <c r="F78" s="206"/>
      <c r="G78" s="207"/>
      <c r="L78" s="208" t="s">
        <v>155</v>
      </c>
      <c r="O78" s="195">
        <v>3</v>
      </c>
    </row>
    <row r="79" spans="1:104" x14ac:dyDescent="0.2">
      <c r="A79" s="203"/>
      <c r="B79" s="209"/>
      <c r="C79" s="210" t="s">
        <v>85</v>
      </c>
      <c r="D79" s="211"/>
      <c r="E79" s="212">
        <v>1</v>
      </c>
      <c r="F79" s="213"/>
      <c r="G79" s="214"/>
      <c r="M79" s="208">
        <v>-1</v>
      </c>
      <c r="O79" s="195"/>
    </row>
    <row r="80" spans="1:104" x14ac:dyDescent="0.2">
      <c r="A80" s="196">
        <v>18</v>
      </c>
      <c r="B80" s="197" t="s">
        <v>156</v>
      </c>
      <c r="C80" s="198" t="s">
        <v>157</v>
      </c>
      <c r="D80" s="199" t="s">
        <v>134</v>
      </c>
      <c r="E80" s="200">
        <v>1</v>
      </c>
      <c r="F80" s="200">
        <v>0</v>
      </c>
      <c r="G80" s="201">
        <f>E80*F80</f>
        <v>0</v>
      </c>
      <c r="O80" s="195">
        <v>2</v>
      </c>
      <c r="AA80" s="167">
        <v>12</v>
      </c>
      <c r="AB80" s="167">
        <v>0</v>
      </c>
      <c r="AC80" s="167">
        <v>30</v>
      </c>
      <c r="AZ80" s="167">
        <v>1</v>
      </c>
      <c r="BA80" s="167">
        <f>IF(AZ80=1,G80,0)</f>
        <v>0</v>
      </c>
      <c r="BB80" s="167">
        <f>IF(AZ80=2,G80,0)</f>
        <v>0</v>
      </c>
      <c r="BC80" s="167">
        <f>IF(AZ80=3,G80,0)</f>
        <v>0</v>
      </c>
      <c r="BD80" s="167">
        <f>IF(AZ80=4,G80,0)</f>
        <v>0</v>
      </c>
      <c r="BE80" s="167">
        <f>IF(AZ80=5,G80,0)</f>
        <v>0</v>
      </c>
      <c r="CA80" s="202">
        <v>12</v>
      </c>
      <c r="CB80" s="202">
        <v>0</v>
      </c>
      <c r="CZ80" s="167">
        <v>0</v>
      </c>
    </row>
    <row r="81" spans="1:104" x14ac:dyDescent="0.2">
      <c r="A81" s="203"/>
      <c r="B81" s="204"/>
      <c r="C81" s="205" t="s">
        <v>158</v>
      </c>
      <c r="D81" s="206"/>
      <c r="E81" s="206"/>
      <c r="F81" s="206"/>
      <c r="G81" s="207"/>
      <c r="L81" s="208" t="s">
        <v>158</v>
      </c>
      <c r="O81" s="195">
        <v>3</v>
      </c>
    </row>
    <row r="82" spans="1:104" x14ac:dyDescent="0.2">
      <c r="A82" s="203"/>
      <c r="B82" s="209"/>
      <c r="C82" s="210" t="s">
        <v>85</v>
      </c>
      <c r="D82" s="211"/>
      <c r="E82" s="212">
        <v>1</v>
      </c>
      <c r="F82" s="213"/>
      <c r="G82" s="214"/>
      <c r="M82" s="208">
        <v>-1</v>
      </c>
      <c r="O82" s="195"/>
    </row>
    <row r="83" spans="1:104" x14ac:dyDescent="0.2">
      <c r="A83" s="196">
        <v>19</v>
      </c>
      <c r="B83" s="197" t="s">
        <v>159</v>
      </c>
      <c r="C83" s="198" t="s">
        <v>160</v>
      </c>
      <c r="D83" s="199" t="s">
        <v>134</v>
      </c>
      <c r="E83" s="200">
        <v>1</v>
      </c>
      <c r="F83" s="200">
        <v>0</v>
      </c>
      <c r="G83" s="201">
        <f>E83*F83</f>
        <v>0</v>
      </c>
      <c r="O83" s="195">
        <v>2</v>
      </c>
      <c r="AA83" s="167">
        <v>12</v>
      </c>
      <c r="AB83" s="167">
        <v>0</v>
      </c>
      <c r="AC83" s="167">
        <v>31</v>
      </c>
      <c r="AZ83" s="167">
        <v>1</v>
      </c>
      <c r="BA83" s="167">
        <f>IF(AZ83=1,G83,0)</f>
        <v>0</v>
      </c>
      <c r="BB83" s="167">
        <f>IF(AZ83=2,G83,0)</f>
        <v>0</v>
      </c>
      <c r="BC83" s="167">
        <f>IF(AZ83=3,G83,0)</f>
        <v>0</v>
      </c>
      <c r="BD83" s="167">
        <f>IF(AZ83=4,G83,0)</f>
        <v>0</v>
      </c>
      <c r="BE83" s="167">
        <f>IF(AZ83=5,G83,0)</f>
        <v>0</v>
      </c>
      <c r="CA83" s="202">
        <v>12</v>
      </c>
      <c r="CB83" s="202">
        <v>0</v>
      </c>
      <c r="CZ83" s="167">
        <v>0</v>
      </c>
    </row>
    <row r="84" spans="1:104" ht="22.5" x14ac:dyDescent="0.2">
      <c r="A84" s="203"/>
      <c r="B84" s="204"/>
      <c r="C84" s="205" t="s">
        <v>161</v>
      </c>
      <c r="D84" s="206"/>
      <c r="E84" s="206"/>
      <c r="F84" s="206"/>
      <c r="G84" s="207"/>
      <c r="L84" s="208" t="s">
        <v>161</v>
      </c>
      <c r="O84" s="195">
        <v>3</v>
      </c>
    </row>
    <row r="85" spans="1:104" x14ac:dyDescent="0.2">
      <c r="A85" s="203"/>
      <c r="B85" s="209"/>
      <c r="C85" s="210" t="s">
        <v>85</v>
      </c>
      <c r="D85" s="211"/>
      <c r="E85" s="212">
        <v>1</v>
      </c>
      <c r="F85" s="213"/>
      <c r="G85" s="214"/>
      <c r="M85" s="208">
        <v>-1</v>
      </c>
      <c r="O85" s="195"/>
    </row>
    <row r="86" spans="1:104" x14ac:dyDescent="0.2">
      <c r="A86" s="196">
        <v>20</v>
      </c>
      <c r="B86" s="197" t="s">
        <v>162</v>
      </c>
      <c r="C86" s="198" t="s">
        <v>163</v>
      </c>
      <c r="D86" s="199" t="s">
        <v>164</v>
      </c>
      <c r="E86" s="200">
        <v>1</v>
      </c>
      <c r="F86" s="200">
        <v>0</v>
      </c>
      <c r="G86" s="201">
        <f>E86*F86</f>
        <v>0</v>
      </c>
      <c r="O86" s="195">
        <v>2</v>
      </c>
      <c r="AA86" s="167">
        <v>12</v>
      </c>
      <c r="AB86" s="167">
        <v>0</v>
      </c>
      <c r="AC86" s="167">
        <v>32</v>
      </c>
      <c r="AZ86" s="167">
        <v>1</v>
      </c>
      <c r="BA86" s="167">
        <f>IF(AZ86=1,G86,0)</f>
        <v>0</v>
      </c>
      <c r="BB86" s="167">
        <f>IF(AZ86=2,G86,0)</f>
        <v>0</v>
      </c>
      <c r="BC86" s="167">
        <f>IF(AZ86=3,G86,0)</f>
        <v>0</v>
      </c>
      <c r="BD86" s="167">
        <f>IF(AZ86=4,G86,0)</f>
        <v>0</v>
      </c>
      <c r="BE86" s="167">
        <f>IF(AZ86=5,G86,0)</f>
        <v>0</v>
      </c>
      <c r="CA86" s="202">
        <v>12</v>
      </c>
      <c r="CB86" s="202">
        <v>0</v>
      </c>
      <c r="CZ86" s="167">
        <v>0</v>
      </c>
    </row>
    <row r="87" spans="1:104" x14ac:dyDescent="0.2">
      <c r="A87" s="203"/>
      <c r="B87" s="204"/>
      <c r="C87" s="205" t="s">
        <v>165</v>
      </c>
      <c r="D87" s="206"/>
      <c r="E87" s="206"/>
      <c r="F87" s="206"/>
      <c r="G87" s="207"/>
      <c r="L87" s="208" t="s">
        <v>165</v>
      </c>
      <c r="O87" s="195">
        <v>3</v>
      </c>
    </row>
    <row r="88" spans="1:104" x14ac:dyDescent="0.2">
      <c r="A88" s="203"/>
      <c r="B88" s="209"/>
      <c r="C88" s="210" t="s">
        <v>85</v>
      </c>
      <c r="D88" s="211"/>
      <c r="E88" s="212">
        <v>1</v>
      </c>
      <c r="F88" s="213"/>
      <c r="G88" s="214"/>
      <c r="M88" s="208">
        <v>-1</v>
      </c>
      <c r="O88" s="195"/>
    </row>
    <row r="89" spans="1:104" x14ac:dyDescent="0.2">
      <c r="A89" s="196">
        <v>21</v>
      </c>
      <c r="B89" s="197" t="s">
        <v>166</v>
      </c>
      <c r="C89" s="198" t="s">
        <v>167</v>
      </c>
      <c r="D89" s="199" t="s">
        <v>134</v>
      </c>
      <c r="E89" s="200">
        <v>3</v>
      </c>
      <c r="F89" s="200">
        <v>0</v>
      </c>
      <c r="G89" s="201">
        <f>E89*F89</f>
        <v>0</v>
      </c>
      <c r="O89" s="195">
        <v>2</v>
      </c>
      <c r="AA89" s="167">
        <v>12</v>
      </c>
      <c r="AB89" s="167">
        <v>0</v>
      </c>
      <c r="AC89" s="167">
        <v>33</v>
      </c>
      <c r="AZ89" s="167">
        <v>1</v>
      </c>
      <c r="BA89" s="167">
        <f>IF(AZ89=1,G89,0)</f>
        <v>0</v>
      </c>
      <c r="BB89" s="167">
        <f>IF(AZ89=2,G89,0)</f>
        <v>0</v>
      </c>
      <c r="BC89" s="167">
        <f>IF(AZ89=3,G89,0)</f>
        <v>0</v>
      </c>
      <c r="BD89" s="167">
        <f>IF(AZ89=4,G89,0)</f>
        <v>0</v>
      </c>
      <c r="BE89" s="167">
        <f>IF(AZ89=5,G89,0)</f>
        <v>0</v>
      </c>
      <c r="CA89" s="202">
        <v>12</v>
      </c>
      <c r="CB89" s="202">
        <v>0</v>
      </c>
      <c r="CZ89" s="167">
        <v>0</v>
      </c>
    </row>
    <row r="90" spans="1:104" x14ac:dyDescent="0.2">
      <c r="A90" s="203"/>
      <c r="B90" s="204"/>
      <c r="C90" s="205" t="s">
        <v>168</v>
      </c>
      <c r="D90" s="206"/>
      <c r="E90" s="206"/>
      <c r="F90" s="206"/>
      <c r="G90" s="207"/>
      <c r="L90" s="208" t="s">
        <v>168</v>
      </c>
      <c r="O90" s="195">
        <v>3</v>
      </c>
    </row>
    <row r="91" spans="1:104" x14ac:dyDescent="0.2">
      <c r="A91" s="203"/>
      <c r="B91" s="209"/>
      <c r="C91" s="210" t="s">
        <v>169</v>
      </c>
      <c r="D91" s="211"/>
      <c r="E91" s="212">
        <v>3</v>
      </c>
      <c r="F91" s="213"/>
      <c r="G91" s="214"/>
      <c r="M91" s="208">
        <v>-3</v>
      </c>
      <c r="O91" s="195"/>
    </row>
    <row r="92" spans="1:104" x14ac:dyDescent="0.2">
      <c r="A92" s="196">
        <v>22</v>
      </c>
      <c r="B92" s="197" t="s">
        <v>170</v>
      </c>
      <c r="C92" s="198" t="s">
        <v>171</v>
      </c>
      <c r="D92" s="199" t="s">
        <v>134</v>
      </c>
      <c r="E92" s="200">
        <v>1</v>
      </c>
      <c r="F92" s="200">
        <v>0</v>
      </c>
      <c r="G92" s="201">
        <f>E92*F92</f>
        <v>0</v>
      </c>
      <c r="O92" s="195">
        <v>2</v>
      </c>
      <c r="AA92" s="167">
        <v>12</v>
      </c>
      <c r="AB92" s="167">
        <v>0</v>
      </c>
      <c r="AC92" s="167">
        <v>34</v>
      </c>
      <c r="AZ92" s="167">
        <v>1</v>
      </c>
      <c r="BA92" s="167">
        <f>IF(AZ92=1,G92,0)</f>
        <v>0</v>
      </c>
      <c r="BB92" s="167">
        <f>IF(AZ92=2,G92,0)</f>
        <v>0</v>
      </c>
      <c r="BC92" s="167">
        <f>IF(AZ92=3,G92,0)</f>
        <v>0</v>
      </c>
      <c r="BD92" s="167">
        <f>IF(AZ92=4,G92,0)</f>
        <v>0</v>
      </c>
      <c r="BE92" s="167">
        <f>IF(AZ92=5,G92,0)</f>
        <v>0</v>
      </c>
      <c r="CA92" s="202">
        <v>12</v>
      </c>
      <c r="CB92" s="202">
        <v>0</v>
      </c>
      <c r="CZ92" s="167">
        <v>0</v>
      </c>
    </row>
    <row r="93" spans="1:104" x14ac:dyDescent="0.2">
      <c r="A93" s="203"/>
      <c r="B93" s="204"/>
      <c r="C93" s="205" t="s">
        <v>172</v>
      </c>
      <c r="D93" s="206"/>
      <c r="E93" s="206"/>
      <c r="F93" s="206"/>
      <c r="G93" s="207"/>
      <c r="L93" s="208" t="s">
        <v>172</v>
      </c>
      <c r="O93" s="195">
        <v>3</v>
      </c>
    </row>
    <row r="94" spans="1:104" x14ac:dyDescent="0.2">
      <c r="A94" s="203"/>
      <c r="B94" s="209"/>
      <c r="C94" s="210" t="s">
        <v>85</v>
      </c>
      <c r="D94" s="211"/>
      <c r="E94" s="212">
        <v>1</v>
      </c>
      <c r="F94" s="213"/>
      <c r="G94" s="214"/>
      <c r="M94" s="208">
        <v>-1</v>
      </c>
      <c r="O94" s="195"/>
    </row>
    <row r="95" spans="1:104" x14ac:dyDescent="0.2">
      <c r="A95" s="196">
        <v>23</v>
      </c>
      <c r="B95" s="197" t="s">
        <v>173</v>
      </c>
      <c r="C95" s="198" t="s">
        <v>174</v>
      </c>
      <c r="D95" s="199" t="s">
        <v>134</v>
      </c>
      <c r="E95" s="200">
        <v>1</v>
      </c>
      <c r="F95" s="200">
        <v>0</v>
      </c>
      <c r="G95" s="201">
        <f>E95*F95</f>
        <v>0</v>
      </c>
      <c r="O95" s="195">
        <v>2</v>
      </c>
      <c r="AA95" s="167">
        <v>12</v>
      </c>
      <c r="AB95" s="167">
        <v>0</v>
      </c>
      <c r="AC95" s="167">
        <v>35</v>
      </c>
      <c r="AZ95" s="167">
        <v>1</v>
      </c>
      <c r="BA95" s="167">
        <f>IF(AZ95=1,G95,0)</f>
        <v>0</v>
      </c>
      <c r="BB95" s="167">
        <f>IF(AZ95=2,G95,0)</f>
        <v>0</v>
      </c>
      <c r="BC95" s="167">
        <f>IF(AZ95=3,G95,0)</f>
        <v>0</v>
      </c>
      <c r="BD95" s="167">
        <f>IF(AZ95=4,G95,0)</f>
        <v>0</v>
      </c>
      <c r="BE95" s="167">
        <f>IF(AZ95=5,G95,0)</f>
        <v>0</v>
      </c>
      <c r="CA95" s="202">
        <v>12</v>
      </c>
      <c r="CB95" s="202">
        <v>0</v>
      </c>
      <c r="CZ95" s="167">
        <v>0</v>
      </c>
    </row>
    <row r="96" spans="1:104" ht="22.5" x14ac:dyDescent="0.2">
      <c r="A96" s="203"/>
      <c r="B96" s="204"/>
      <c r="C96" s="205" t="s">
        <v>175</v>
      </c>
      <c r="D96" s="206"/>
      <c r="E96" s="206"/>
      <c r="F96" s="206"/>
      <c r="G96" s="207"/>
      <c r="L96" s="208" t="s">
        <v>175</v>
      </c>
      <c r="O96" s="195">
        <v>3</v>
      </c>
    </row>
    <row r="97" spans="1:104" x14ac:dyDescent="0.2">
      <c r="A97" s="203"/>
      <c r="B97" s="209"/>
      <c r="C97" s="210" t="s">
        <v>85</v>
      </c>
      <c r="D97" s="211"/>
      <c r="E97" s="212">
        <v>1</v>
      </c>
      <c r="F97" s="213"/>
      <c r="G97" s="214"/>
      <c r="M97" s="208">
        <v>-1</v>
      </c>
      <c r="O97" s="195"/>
    </row>
    <row r="98" spans="1:104" x14ac:dyDescent="0.2">
      <c r="A98" s="196">
        <v>24</v>
      </c>
      <c r="B98" s="197" t="s">
        <v>176</v>
      </c>
      <c r="C98" s="198" t="s">
        <v>177</v>
      </c>
      <c r="D98" s="199" t="s">
        <v>164</v>
      </c>
      <c r="E98" s="200">
        <v>1</v>
      </c>
      <c r="F98" s="200">
        <v>0</v>
      </c>
      <c r="G98" s="201">
        <f>E98*F98</f>
        <v>0</v>
      </c>
      <c r="O98" s="195">
        <v>2</v>
      </c>
      <c r="AA98" s="167">
        <v>12</v>
      </c>
      <c r="AB98" s="167">
        <v>0</v>
      </c>
      <c r="AC98" s="167">
        <v>36</v>
      </c>
      <c r="AZ98" s="167">
        <v>1</v>
      </c>
      <c r="BA98" s="167">
        <f>IF(AZ98=1,G98,0)</f>
        <v>0</v>
      </c>
      <c r="BB98" s="167">
        <f>IF(AZ98=2,G98,0)</f>
        <v>0</v>
      </c>
      <c r="BC98" s="167">
        <f>IF(AZ98=3,G98,0)</f>
        <v>0</v>
      </c>
      <c r="BD98" s="167">
        <f>IF(AZ98=4,G98,0)</f>
        <v>0</v>
      </c>
      <c r="BE98" s="167">
        <f>IF(AZ98=5,G98,0)</f>
        <v>0</v>
      </c>
      <c r="CA98" s="202">
        <v>12</v>
      </c>
      <c r="CB98" s="202">
        <v>0</v>
      </c>
      <c r="CZ98" s="167">
        <v>0</v>
      </c>
    </row>
    <row r="99" spans="1:104" x14ac:dyDescent="0.2">
      <c r="A99" s="203"/>
      <c r="B99" s="204"/>
      <c r="C99" s="205" t="s">
        <v>178</v>
      </c>
      <c r="D99" s="206"/>
      <c r="E99" s="206"/>
      <c r="F99" s="206"/>
      <c r="G99" s="207"/>
      <c r="L99" s="208" t="s">
        <v>178</v>
      </c>
      <c r="O99" s="195">
        <v>3</v>
      </c>
    </row>
    <row r="100" spans="1:104" x14ac:dyDescent="0.2">
      <c r="A100" s="203"/>
      <c r="B100" s="209"/>
      <c r="C100" s="210" t="s">
        <v>85</v>
      </c>
      <c r="D100" s="211"/>
      <c r="E100" s="212">
        <v>1</v>
      </c>
      <c r="F100" s="213"/>
      <c r="G100" s="214"/>
      <c r="M100" s="208">
        <v>-1</v>
      </c>
      <c r="O100" s="195"/>
    </row>
    <row r="101" spans="1:104" x14ac:dyDescent="0.2">
      <c r="A101" s="196">
        <v>25</v>
      </c>
      <c r="B101" s="197" t="s">
        <v>179</v>
      </c>
      <c r="C101" s="198" t="s">
        <v>180</v>
      </c>
      <c r="D101" s="199" t="s">
        <v>134</v>
      </c>
      <c r="E101" s="200">
        <v>1</v>
      </c>
      <c r="F101" s="200">
        <v>0</v>
      </c>
      <c r="G101" s="201">
        <f>E101*F101</f>
        <v>0</v>
      </c>
      <c r="O101" s="195">
        <v>2</v>
      </c>
      <c r="AA101" s="167">
        <v>12</v>
      </c>
      <c r="AB101" s="167">
        <v>0</v>
      </c>
      <c r="AC101" s="167">
        <v>37</v>
      </c>
      <c r="AZ101" s="167">
        <v>1</v>
      </c>
      <c r="BA101" s="167">
        <f>IF(AZ101=1,G101,0)</f>
        <v>0</v>
      </c>
      <c r="BB101" s="167">
        <f>IF(AZ101=2,G101,0)</f>
        <v>0</v>
      </c>
      <c r="BC101" s="167">
        <f>IF(AZ101=3,G101,0)</f>
        <v>0</v>
      </c>
      <c r="BD101" s="167">
        <f>IF(AZ101=4,G101,0)</f>
        <v>0</v>
      </c>
      <c r="BE101" s="167">
        <f>IF(AZ101=5,G101,0)</f>
        <v>0</v>
      </c>
      <c r="CA101" s="202">
        <v>12</v>
      </c>
      <c r="CB101" s="202">
        <v>0</v>
      </c>
      <c r="CZ101" s="167">
        <v>0</v>
      </c>
    </row>
    <row r="102" spans="1:104" x14ac:dyDescent="0.2">
      <c r="A102" s="203"/>
      <c r="B102" s="204"/>
      <c r="C102" s="205" t="s">
        <v>181</v>
      </c>
      <c r="D102" s="206"/>
      <c r="E102" s="206"/>
      <c r="F102" s="206"/>
      <c r="G102" s="207"/>
      <c r="L102" s="208" t="s">
        <v>181</v>
      </c>
      <c r="O102" s="195">
        <v>3</v>
      </c>
    </row>
    <row r="103" spans="1:104" x14ac:dyDescent="0.2">
      <c r="A103" s="203"/>
      <c r="B103" s="209"/>
      <c r="C103" s="210" t="s">
        <v>85</v>
      </c>
      <c r="D103" s="211"/>
      <c r="E103" s="212">
        <v>1</v>
      </c>
      <c r="F103" s="213"/>
      <c r="G103" s="214"/>
      <c r="M103" s="208">
        <v>-1</v>
      </c>
      <c r="O103" s="195"/>
    </row>
    <row r="104" spans="1:104" x14ac:dyDescent="0.2">
      <c r="A104" s="196">
        <v>26</v>
      </c>
      <c r="B104" s="197" t="s">
        <v>182</v>
      </c>
      <c r="C104" s="198" t="s">
        <v>183</v>
      </c>
      <c r="D104" s="199" t="s">
        <v>134</v>
      </c>
      <c r="E104" s="200">
        <v>2</v>
      </c>
      <c r="F104" s="200">
        <v>0</v>
      </c>
      <c r="G104" s="201">
        <f>E104*F104</f>
        <v>0</v>
      </c>
      <c r="O104" s="195">
        <v>2</v>
      </c>
      <c r="AA104" s="167">
        <v>12</v>
      </c>
      <c r="AB104" s="167">
        <v>0</v>
      </c>
      <c r="AC104" s="167">
        <v>38</v>
      </c>
      <c r="AZ104" s="167">
        <v>1</v>
      </c>
      <c r="BA104" s="167">
        <f>IF(AZ104=1,G104,0)</f>
        <v>0</v>
      </c>
      <c r="BB104" s="167">
        <f>IF(AZ104=2,G104,0)</f>
        <v>0</v>
      </c>
      <c r="BC104" s="167">
        <f>IF(AZ104=3,G104,0)</f>
        <v>0</v>
      </c>
      <c r="BD104" s="167">
        <f>IF(AZ104=4,G104,0)</f>
        <v>0</v>
      </c>
      <c r="BE104" s="167">
        <f>IF(AZ104=5,G104,0)</f>
        <v>0</v>
      </c>
      <c r="CA104" s="202">
        <v>12</v>
      </c>
      <c r="CB104" s="202">
        <v>0</v>
      </c>
      <c r="CZ104" s="167">
        <v>0</v>
      </c>
    </row>
    <row r="105" spans="1:104" x14ac:dyDescent="0.2">
      <c r="A105" s="203"/>
      <c r="B105" s="204"/>
      <c r="C105" s="205" t="s">
        <v>184</v>
      </c>
      <c r="D105" s="206"/>
      <c r="E105" s="206"/>
      <c r="F105" s="206"/>
      <c r="G105" s="207"/>
      <c r="L105" s="208" t="s">
        <v>184</v>
      </c>
      <c r="O105" s="195">
        <v>3</v>
      </c>
    </row>
    <row r="106" spans="1:104" x14ac:dyDescent="0.2">
      <c r="A106" s="203"/>
      <c r="B106" s="209"/>
      <c r="C106" s="210" t="s">
        <v>185</v>
      </c>
      <c r="D106" s="211"/>
      <c r="E106" s="212">
        <v>2</v>
      </c>
      <c r="F106" s="213"/>
      <c r="G106" s="214"/>
      <c r="M106" s="208">
        <v>-2</v>
      </c>
      <c r="O106" s="195"/>
    </row>
    <row r="107" spans="1:104" x14ac:dyDescent="0.2">
      <c r="A107" s="196">
        <v>27</v>
      </c>
      <c r="B107" s="197" t="s">
        <v>186</v>
      </c>
      <c r="C107" s="198" t="s">
        <v>187</v>
      </c>
      <c r="D107" s="199" t="s">
        <v>134</v>
      </c>
      <c r="E107" s="200">
        <v>3</v>
      </c>
      <c r="F107" s="200">
        <v>0</v>
      </c>
      <c r="G107" s="201">
        <f>E107*F107</f>
        <v>0</v>
      </c>
      <c r="O107" s="195">
        <v>2</v>
      </c>
      <c r="AA107" s="167">
        <v>12</v>
      </c>
      <c r="AB107" s="167">
        <v>0</v>
      </c>
      <c r="AC107" s="167">
        <v>39</v>
      </c>
      <c r="AZ107" s="167">
        <v>1</v>
      </c>
      <c r="BA107" s="167">
        <f>IF(AZ107=1,G107,0)</f>
        <v>0</v>
      </c>
      <c r="BB107" s="167">
        <f>IF(AZ107=2,G107,0)</f>
        <v>0</v>
      </c>
      <c r="BC107" s="167">
        <f>IF(AZ107=3,G107,0)</f>
        <v>0</v>
      </c>
      <c r="BD107" s="167">
        <f>IF(AZ107=4,G107,0)</f>
        <v>0</v>
      </c>
      <c r="BE107" s="167">
        <f>IF(AZ107=5,G107,0)</f>
        <v>0</v>
      </c>
      <c r="CA107" s="202">
        <v>12</v>
      </c>
      <c r="CB107" s="202">
        <v>0</v>
      </c>
      <c r="CZ107" s="167">
        <v>0</v>
      </c>
    </row>
    <row r="108" spans="1:104" x14ac:dyDescent="0.2">
      <c r="A108" s="203"/>
      <c r="B108" s="204"/>
      <c r="C108" s="205" t="s">
        <v>188</v>
      </c>
      <c r="D108" s="206"/>
      <c r="E108" s="206"/>
      <c r="F108" s="206"/>
      <c r="G108" s="207"/>
      <c r="L108" s="208" t="s">
        <v>188</v>
      </c>
      <c r="O108" s="195">
        <v>3</v>
      </c>
    </row>
    <row r="109" spans="1:104" x14ac:dyDescent="0.2">
      <c r="A109" s="203"/>
      <c r="B109" s="209"/>
      <c r="C109" s="210" t="s">
        <v>169</v>
      </c>
      <c r="D109" s="211"/>
      <c r="E109" s="212">
        <v>3</v>
      </c>
      <c r="F109" s="213"/>
      <c r="G109" s="214"/>
      <c r="M109" s="208">
        <v>-3</v>
      </c>
      <c r="O109" s="195"/>
    </row>
    <row r="110" spans="1:104" x14ac:dyDescent="0.2">
      <c r="A110" s="196">
        <v>28</v>
      </c>
      <c r="B110" s="197" t="s">
        <v>189</v>
      </c>
      <c r="C110" s="198" t="s">
        <v>190</v>
      </c>
      <c r="D110" s="199" t="s">
        <v>134</v>
      </c>
      <c r="E110" s="200">
        <v>1</v>
      </c>
      <c r="F110" s="200">
        <v>0</v>
      </c>
      <c r="G110" s="201">
        <f>E110*F110</f>
        <v>0</v>
      </c>
      <c r="O110" s="195">
        <v>2</v>
      </c>
      <c r="AA110" s="167">
        <v>12</v>
      </c>
      <c r="AB110" s="167">
        <v>0</v>
      </c>
      <c r="AC110" s="167">
        <v>41</v>
      </c>
      <c r="AZ110" s="167">
        <v>1</v>
      </c>
      <c r="BA110" s="167">
        <f>IF(AZ110=1,G110,0)</f>
        <v>0</v>
      </c>
      <c r="BB110" s="167">
        <f>IF(AZ110=2,G110,0)</f>
        <v>0</v>
      </c>
      <c r="BC110" s="167">
        <f>IF(AZ110=3,G110,0)</f>
        <v>0</v>
      </c>
      <c r="BD110" s="167">
        <f>IF(AZ110=4,G110,0)</f>
        <v>0</v>
      </c>
      <c r="BE110" s="167">
        <f>IF(AZ110=5,G110,0)</f>
        <v>0</v>
      </c>
      <c r="CA110" s="202">
        <v>12</v>
      </c>
      <c r="CB110" s="202">
        <v>0</v>
      </c>
      <c r="CZ110" s="167">
        <v>0</v>
      </c>
    </row>
    <row r="111" spans="1:104" x14ac:dyDescent="0.2">
      <c r="A111" s="203"/>
      <c r="B111" s="204"/>
      <c r="C111" s="205" t="s">
        <v>191</v>
      </c>
      <c r="D111" s="206"/>
      <c r="E111" s="206"/>
      <c r="F111" s="206"/>
      <c r="G111" s="207"/>
      <c r="L111" s="208" t="s">
        <v>191</v>
      </c>
      <c r="O111" s="195">
        <v>3</v>
      </c>
    </row>
    <row r="112" spans="1:104" x14ac:dyDescent="0.2">
      <c r="A112" s="203"/>
      <c r="B112" s="209"/>
      <c r="C112" s="210" t="s">
        <v>85</v>
      </c>
      <c r="D112" s="211"/>
      <c r="E112" s="212">
        <v>1</v>
      </c>
      <c r="F112" s="213"/>
      <c r="G112" s="214"/>
      <c r="M112" s="208">
        <v>-1</v>
      </c>
      <c r="O112" s="195"/>
    </row>
    <row r="113" spans="1:104" x14ac:dyDescent="0.2">
      <c r="A113" s="196">
        <v>29</v>
      </c>
      <c r="B113" s="197" t="s">
        <v>192</v>
      </c>
      <c r="C113" s="198" t="s">
        <v>193</v>
      </c>
      <c r="D113" s="199" t="s">
        <v>134</v>
      </c>
      <c r="E113" s="200">
        <v>1</v>
      </c>
      <c r="F113" s="200">
        <v>0</v>
      </c>
      <c r="G113" s="201">
        <f>E113*F113</f>
        <v>0</v>
      </c>
      <c r="O113" s="195">
        <v>2</v>
      </c>
      <c r="AA113" s="167">
        <v>12</v>
      </c>
      <c r="AB113" s="167">
        <v>0</v>
      </c>
      <c r="AC113" s="167">
        <v>42</v>
      </c>
      <c r="AZ113" s="167">
        <v>1</v>
      </c>
      <c r="BA113" s="167">
        <f>IF(AZ113=1,G113,0)</f>
        <v>0</v>
      </c>
      <c r="BB113" s="167">
        <f>IF(AZ113=2,G113,0)</f>
        <v>0</v>
      </c>
      <c r="BC113" s="167">
        <f>IF(AZ113=3,G113,0)</f>
        <v>0</v>
      </c>
      <c r="BD113" s="167">
        <f>IF(AZ113=4,G113,0)</f>
        <v>0</v>
      </c>
      <c r="BE113" s="167">
        <f>IF(AZ113=5,G113,0)</f>
        <v>0</v>
      </c>
      <c r="CA113" s="202">
        <v>12</v>
      </c>
      <c r="CB113" s="202">
        <v>0</v>
      </c>
      <c r="CZ113" s="167">
        <v>0</v>
      </c>
    </row>
    <row r="114" spans="1:104" x14ac:dyDescent="0.2">
      <c r="A114" s="203"/>
      <c r="B114" s="204"/>
      <c r="C114" s="205" t="s">
        <v>194</v>
      </c>
      <c r="D114" s="206"/>
      <c r="E114" s="206"/>
      <c r="F114" s="206"/>
      <c r="G114" s="207"/>
      <c r="L114" s="208" t="s">
        <v>194</v>
      </c>
      <c r="O114" s="195">
        <v>3</v>
      </c>
    </row>
    <row r="115" spans="1:104" x14ac:dyDescent="0.2">
      <c r="A115" s="203"/>
      <c r="B115" s="209"/>
      <c r="C115" s="210" t="s">
        <v>85</v>
      </c>
      <c r="D115" s="211"/>
      <c r="E115" s="212">
        <v>1</v>
      </c>
      <c r="F115" s="213"/>
      <c r="G115" s="214"/>
      <c r="M115" s="208">
        <v>-1</v>
      </c>
      <c r="O115" s="195"/>
    </row>
    <row r="116" spans="1:104" ht="22.5" x14ac:dyDescent="0.2">
      <c r="A116" s="196">
        <v>30</v>
      </c>
      <c r="B116" s="197" t="s">
        <v>195</v>
      </c>
      <c r="C116" s="198" t="s">
        <v>196</v>
      </c>
      <c r="D116" s="199" t="s">
        <v>134</v>
      </c>
      <c r="E116" s="200">
        <v>2</v>
      </c>
      <c r="F116" s="200">
        <v>0</v>
      </c>
      <c r="G116" s="201">
        <f>E116*F116</f>
        <v>0</v>
      </c>
      <c r="O116" s="195">
        <v>2</v>
      </c>
      <c r="AA116" s="167">
        <v>12</v>
      </c>
      <c r="AB116" s="167">
        <v>0</v>
      </c>
      <c r="AC116" s="167">
        <v>8</v>
      </c>
      <c r="AZ116" s="167">
        <v>1</v>
      </c>
      <c r="BA116" s="167">
        <f>IF(AZ116=1,G116,0)</f>
        <v>0</v>
      </c>
      <c r="BB116" s="167">
        <f>IF(AZ116=2,G116,0)</f>
        <v>0</v>
      </c>
      <c r="BC116" s="167">
        <f>IF(AZ116=3,G116,0)</f>
        <v>0</v>
      </c>
      <c r="BD116" s="167">
        <f>IF(AZ116=4,G116,0)</f>
        <v>0</v>
      </c>
      <c r="BE116" s="167">
        <f>IF(AZ116=5,G116,0)</f>
        <v>0</v>
      </c>
      <c r="CA116" s="202">
        <v>12</v>
      </c>
      <c r="CB116" s="202">
        <v>0</v>
      </c>
      <c r="CZ116" s="167">
        <v>2.5000000000000001E-2</v>
      </c>
    </row>
    <row r="117" spans="1:104" x14ac:dyDescent="0.2">
      <c r="A117" s="203"/>
      <c r="B117" s="204"/>
      <c r="C117" s="205" t="s">
        <v>197</v>
      </c>
      <c r="D117" s="206"/>
      <c r="E117" s="206"/>
      <c r="F117" s="206"/>
      <c r="G117" s="207"/>
      <c r="L117" s="208" t="s">
        <v>197</v>
      </c>
      <c r="O117" s="195">
        <v>3</v>
      </c>
    </row>
    <row r="118" spans="1:104" x14ac:dyDescent="0.2">
      <c r="A118" s="203"/>
      <c r="B118" s="209"/>
      <c r="C118" s="210" t="s">
        <v>198</v>
      </c>
      <c r="D118" s="211"/>
      <c r="E118" s="212">
        <v>2</v>
      </c>
      <c r="F118" s="213"/>
      <c r="G118" s="214"/>
      <c r="M118" s="208" t="s">
        <v>198</v>
      </c>
      <c r="O118" s="195"/>
    </row>
    <row r="119" spans="1:104" ht="22.5" x14ac:dyDescent="0.2">
      <c r="A119" s="196">
        <v>31</v>
      </c>
      <c r="B119" s="197" t="s">
        <v>199</v>
      </c>
      <c r="C119" s="198" t="s">
        <v>200</v>
      </c>
      <c r="D119" s="199" t="s">
        <v>134</v>
      </c>
      <c r="E119" s="200">
        <v>4</v>
      </c>
      <c r="F119" s="200">
        <v>0</v>
      </c>
      <c r="G119" s="201">
        <f>E119*F119</f>
        <v>0</v>
      </c>
      <c r="O119" s="195">
        <v>2</v>
      </c>
      <c r="AA119" s="167">
        <v>12</v>
      </c>
      <c r="AB119" s="167">
        <v>0</v>
      </c>
      <c r="AC119" s="167">
        <v>9</v>
      </c>
      <c r="AZ119" s="167">
        <v>1</v>
      </c>
      <c r="BA119" s="167">
        <f>IF(AZ119=1,G119,0)</f>
        <v>0</v>
      </c>
      <c r="BB119" s="167">
        <f>IF(AZ119=2,G119,0)</f>
        <v>0</v>
      </c>
      <c r="BC119" s="167">
        <f>IF(AZ119=3,G119,0)</f>
        <v>0</v>
      </c>
      <c r="BD119" s="167">
        <f>IF(AZ119=4,G119,0)</f>
        <v>0</v>
      </c>
      <c r="BE119" s="167">
        <f>IF(AZ119=5,G119,0)</f>
        <v>0</v>
      </c>
      <c r="CA119" s="202">
        <v>12</v>
      </c>
      <c r="CB119" s="202">
        <v>0</v>
      </c>
      <c r="CZ119" s="167">
        <v>1.4999999999999999E-2</v>
      </c>
    </row>
    <row r="120" spans="1:104" x14ac:dyDescent="0.2">
      <c r="A120" s="203"/>
      <c r="B120" s="204"/>
      <c r="C120" s="205" t="s">
        <v>201</v>
      </c>
      <c r="D120" s="206"/>
      <c r="E120" s="206"/>
      <c r="F120" s="206"/>
      <c r="G120" s="207"/>
      <c r="L120" s="208" t="s">
        <v>201</v>
      </c>
      <c r="O120" s="195">
        <v>3</v>
      </c>
    </row>
    <row r="121" spans="1:104" x14ac:dyDescent="0.2">
      <c r="A121" s="203"/>
      <c r="B121" s="209"/>
      <c r="C121" s="210" t="s">
        <v>202</v>
      </c>
      <c r="D121" s="211"/>
      <c r="E121" s="212">
        <v>4</v>
      </c>
      <c r="F121" s="213"/>
      <c r="G121" s="214"/>
      <c r="M121" s="208">
        <v>-4</v>
      </c>
      <c r="O121" s="195"/>
    </row>
    <row r="122" spans="1:104" ht="22.5" x14ac:dyDescent="0.2">
      <c r="A122" s="196">
        <v>32</v>
      </c>
      <c r="B122" s="197" t="s">
        <v>203</v>
      </c>
      <c r="C122" s="198" t="s">
        <v>204</v>
      </c>
      <c r="D122" s="199" t="s">
        <v>134</v>
      </c>
      <c r="E122" s="200">
        <v>4</v>
      </c>
      <c r="F122" s="200">
        <v>0</v>
      </c>
      <c r="G122" s="201">
        <f>E122*F122</f>
        <v>0</v>
      </c>
      <c r="O122" s="195">
        <v>2</v>
      </c>
      <c r="AA122" s="167">
        <v>12</v>
      </c>
      <c r="AB122" s="167">
        <v>0</v>
      </c>
      <c r="AC122" s="167">
        <v>10</v>
      </c>
      <c r="AZ122" s="167">
        <v>1</v>
      </c>
      <c r="BA122" s="167">
        <f>IF(AZ122=1,G122,0)</f>
        <v>0</v>
      </c>
      <c r="BB122" s="167">
        <f>IF(AZ122=2,G122,0)</f>
        <v>0</v>
      </c>
      <c r="BC122" s="167">
        <f>IF(AZ122=3,G122,0)</f>
        <v>0</v>
      </c>
      <c r="BD122" s="167">
        <f>IF(AZ122=4,G122,0)</f>
        <v>0</v>
      </c>
      <c r="BE122" s="167">
        <f>IF(AZ122=5,G122,0)</f>
        <v>0</v>
      </c>
      <c r="CA122" s="202">
        <v>12</v>
      </c>
      <c r="CB122" s="202">
        <v>0</v>
      </c>
      <c r="CZ122" s="167">
        <v>2.5000000000000001E-2</v>
      </c>
    </row>
    <row r="123" spans="1:104" x14ac:dyDescent="0.2">
      <c r="A123" s="203"/>
      <c r="B123" s="204"/>
      <c r="C123" s="205" t="s">
        <v>205</v>
      </c>
      <c r="D123" s="206"/>
      <c r="E123" s="206"/>
      <c r="F123" s="206"/>
      <c r="G123" s="207"/>
      <c r="L123" s="208" t="s">
        <v>205</v>
      </c>
      <c r="O123" s="195">
        <v>3</v>
      </c>
    </row>
    <row r="124" spans="1:104" x14ac:dyDescent="0.2">
      <c r="A124" s="203"/>
      <c r="B124" s="209"/>
      <c r="C124" s="210" t="s">
        <v>202</v>
      </c>
      <c r="D124" s="211"/>
      <c r="E124" s="212">
        <v>4</v>
      </c>
      <c r="F124" s="213"/>
      <c r="G124" s="214"/>
      <c r="M124" s="208">
        <v>-4</v>
      </c>
      <c r="O124" s="195"/>
    </row>
    <row r="125" spans="1:104" x14ac:dyDescent="0.2">
      <c r="A125" s="196">
        <v>33</v>
      </c>
      <c r="B125" s="197" t="s">
        <v>206</v>
      </c>
      <c r="C125" s="198" t="s">
        <v>207</v>
      </c>
      <c r="D125" s="199" t="s">
        <v>134</v>
      </c>
      <c r="E125" s="200">
        <v>2</v>
      </c>
      <c r="F125" s="200">
        <v>0</v>
      </c>
      <c r="G125" s="201">
        <f>E125*F125</f>
        <v>0</v>
      </c>
      <c r="O125" s="195">
        <v>2</v>
      </c>
      <c r="AA125" s="167">
        <v>12</v>
      </c>
      <c r="AB125" s="167">
        <v>0</v>
      </c>
      <c r="AC125" s="167">
        <v>43</v>
      </c>
      <c r="AZ125" s="167">
        <v>1</v>
      </c>
      <c r="BA125" s="167">
        <f>IF(AZ125=1,G125,0)</f>
        <v>0</v>
      </c>
      <c r="BB125" s="167">
        <f>IF(AZ125=2,G125,0)</f>
        <v>0</v>
      </c>
      <c r="BC125" s="167">
        <f>IF(AZ125=3,G125,0)</f>
        <v>0</v>
      </c>
      <c r="BD125" s="167">
        <f>IF(AZ125=4,G125,0)</f>
        <v>0</v>
      </c>
      <c r="BE125" s="167">
        <f>IF(AZ125=5,G125,0)</f>
        <v>0</v>
      </c>
      <c r="CA125" s="202">
        <v>12</v>
      </c>
      <c r="CB125" s="202">
        <v>0</v>
      </c>
      <c r="CZ125" s="167">
        <v>0</v>
      </c>
    </row>
    <row r="126" spans="1:104" x14ac:dyDescent="0.2">
      <c r="A126" s="203"/>
      <c r="B126" s="204"/>
      <c r="C126" s="205" t="s">
        <v>208</v>
      </c>
      <c r="D126" s="206"/>
      <c r="E126" s="206"/>
      <c r="F126" s="206"/>
      <c r="G126" s="207"/>
      <c r="L126" s="208" t="s">
        <v>208</v>
      </c>
      <c r="O126" s="195">
        <v>3</v>
      </c>
    </row>
    <row r="127" spans="1:104" x14ac:dyDescent="0.2">
      <c r="A127" s="203"/>
      <c r="B127" s="209"/>
      <c r="C127" s="210" t="s">
        <v>185</v>
      </c>
      <c r="D127" s="211"/>
      <c r="E127" s="212">
        <v>2</v>
      </c>
      <c r="F127" s="213"/>
      <c r="G127" s="214"/>
      <c r="M127" s="208">
        <v>-2</v>
      </c>
      <c r="O127" s="195"/>
    </row>
    <row r="128" spans="1:104" x14ac:dyDescent="0.2">
      <c r="A128" s="196">
        <v>34</v>
      </c>
      <c r="B128" s="197" t="s">
        <v>209</v>
      </c>
      <c r="C128" s="198" t="s">
        <v>210</v>
      </c>
      <c r="D128" s="199" t="s">
        <v>134</v>
      </c>
      <c r="E128" s="200">
        <v>1</v>
      </c>
      <c r="F128" s="200">
        <v>0</v>
      </c>
      <c r="G128" s="201">
        <f>E128*F128</f>
        <v>0</v>
      </c>
      <c r="O128" s="195">
        <v>2</v>
      </c>
      <c r="AA128" s="167">
        <v>12</v>
      </c>
      <c r="AB128" s="167">
        <v>0</v>
      </c>
      <c r="AC128" s="167">
        <v>44</v>
      </c>
      <c r="AZ128" s="167">
        <v>1</v>
      </c>
      <c r="BA128" s="167">
        <f>IF(AZ128=1,G128,0)</f>
        <v>0</v>
      </c>
      <c r="BB128" s="167">
        <f>IF(AZ128=2,G128,0)</f>
        <v>0</v>
      </c>
      <c r="BC128" s="167">
        <f>IF(AZ128=3,G128,0)</f>
        <v>0</v>
      </c>
      <c r="BD128" s="167">
        <f>IF(AZ128=4,G128,0)</f>
        <v>0</v>
      </c>
      <c r="BE128" s="167">
        <f>IF(AZ128=5,G128,0)</f>
        <v>0</v>
      </c>
      <c r="CA128" s="202">
        <v>12</v>
      </c>
      <c r="CB128" s="202">
        <v>0</v>
      </c>
      <c r="CZ128" s="167">
        <v>0</v>
      </c>
    </row>
    <row r="129" spans="1:104" x14ac:dyDescent="0.2">
      <c r="A129" s="203"/>
      <c r="B129" s="204"/>
      <c r="C129" s="205" t="s">
        <v>211</v>
      </c>
      <c r="D129" s="206"/>
      <c r="E129" s="206"/>
      <c r="F129" s="206"/>
      <c r="G129" s="207"/>
      <c r="L129" s="208" t="s">
        <v>211</v>
      </c>
      <c r="O129" s="195">
        <v>3</v>
      </c>
    </row>
    <row r="130" spans="1:104" x14ac:dyDescent="0.2">
      <c r="A130" s="203"/>
      <c r="B130" s="209"/>
      <c r="C130" s="210" t="s">
        <v>85</v>
      </c>
      <c r="D130" s="211"/>
      <c r="E130" s="212">
        <v>1</v>
      </c>
      <c r="F130" s="213"/>
      <c r="G130" s="214"/>
      <c r="M130" s="208">
        <v>-1</v>
      </c>
      <c r="O130" s="195"/>
    </row>
    <row r="131" spans="1:104" x14ac:dyDescent="0.2">
      <c r="A131" s="196">
        <v>35</v>
      </c>
      <c r="B131" s="197" t="s">
        <v>212</v>
      </c>
      <c r="C131" s="198" t="s">
        <v>213</v>
      </c>
      <c r="D131" s="199" t="s">
        <v>134</v>
      </c>
      <c r="E131" s="200">
        <v>1</v>
      </c>
      <c r="F131" s="200">
        <v>0</v>
      </c>
      <c r="G131" s="201">
        <f>E131*F131</f>
        <v>0</v>
      </c>
      <c r="O131" s="195">
        <v>2</v>
      </c>
      <c r="AA131" s="167">
        <v>12</v>
      </c>
      <c r="AB131" s="167">
        <v>0</v>
      </c>
      <c r="AC131" s="167">
        <v>45</v>
      </c>
      <c r="AZ131" s="167">
        <v>1</v>
      </c>
      <c r="BA131" s="167">
        <f>IF(AZ131=1,G131,0)</f>
        <v>0</v>
      </c>
      <c r="BB131" s="167">
        <f>IF(AZ131=2,G131,0)</f>
        <v>0</v>
      </c>
      <c r="BC131" s="167">
        <f>IF(AZ131=3,G131,0)</f>
        <v>0</v>
      </c>
      <c r="BD131" s="167">
        <f>IF(AZ131=4,G131,0)</f>
        <v>0</v>
      </c>
      <c r="BE131" s="167">
        <f>IF(AZ131=5,G131,0)</f>
        <v>0</v>
      </c>
      <c r="CA131" s="202">
        <v>12</v>
      </c>
      <c r="CB131" s="202">
        <v>0</v>
      </c>
      <c r="CZ131" s="167">
        <v>0</v>
      </c>
    </row>
    <row r="132" spans="1:104" x14ac:dyDescent="0.2">
      <c r="A132" s="203"/>
      <c r="B132" s="204"/>
      <c r="C132" s="205" t="s">
        <v>214</v>
      </c>
      <c r="D132" s="206"/>
      <c r="E132" s="206"/>
      <c r="F132" s="206"/>
      <c r="G132" s="207"/>
      <c r="L132" s="208" t="s">
        <v>214</v>
      </c>
      <c r="O132" s="195">
        <v>3</v>
      </c>
    </row>
    <row r="133" spans="1:104" x14ac:dyDescent="0.2">
      <c r="A133" s="203"/>
      <c r="B133" s="209"/>
      <c r="C133" s="210" t="s">
        <v>85</v>
      </c>
      <c r="D133" s="211"/>
      <c r="E133" s="212">
        <v>1</v>
      </c>
      <c r="F133" s="213"/>
      <c r="G133" s="214"/>
      <c r="M133" s="208">
        <v>-1</v>
      </c>
      <c r="O133" s="195"/>
    </row>
    <row r="134" spans="1:104" x14ac:dyDescent="0.2">
      <c r="A134" s="196">
        <v>36</v>
      </c>
      <c r="B134" s="197" t="s">
        <v>215</v>
      </c>
      <c r="C134" s="198" t="s">
        <v>216</v>
      </c>
      <c r="D134" s="199" t="s">
        <v>134</v>
      </c>
      <c r="E134" s="200">
        <v>1</v>
      </c>
      <c r="F134" s="200">
        <v>0</v>
      </c>
      <c r="G134" s="201">
        <f>E134*F134</f>
        <v>0</v>
      </c>
      <c r="O134" s="195">
        <v>2</v>
      </c>
      <c r="AA134" s="167">
        <v>12</v>
      </c>
      <c r="AB134" s="167">
        <v>0</v>
      </c>
      <c r="AC134" s="167">
        <v>48</v>
      </c>
      <c r="AZ134" s="167">
        <v>1</v>
      </c>
      <c r="BA134" s="167">
        <f>IF(AZ134=1,G134,0)</f>
        <v>0</v>
      </c>
      <c r="BB134" s="167">
        <f>IF(AZ134=2,G134,0)</f>
        <v>0</v>
      </c>
      <c r="BC134" s="167">
        <f>IF(AZ134=3,G134,0)</f>
        <v>0</v>
      </c>
      <c r="BD134" s="167">
        <f>IF(AZ134=4,G134,0)</f>
        <v>0</v>
      </c>
      <c r="BE134" s="167">
        <f>IF(AZ134=5,G134,0)</f>
        <v>0</v>
      </c>
      <c r="CA134" s="202">
        <v>12</v>
      </c>
      <c r="CB134" s="202">
        <v>0</v>
      </c>
      <c r="CZ134" s="167">
        <v>0</v>
      </c>
    </row>
    <row r="135" spans="1:104" x14ac:dyDescent="0.2">
      <c r="A135" s="203"/>
      <c r="B135" s="204"/>
      <c r="C135" s="205" t="s">
        <v>217</v>
      </c>
      <c r="D135" s="206"/>
      <c r="E135" s="206"/>
      <c r="F135" s="206"/>
      <c r="G135" s="207"/>
      <c r="L135" s="208" t="s">
        <v>217</v>
      </c>
      <c r="O135" s="195">
        <v>3</v>
      </c>
    </row>
    <row r="136" spans="1:104" x14ac:dyDescent="0.2">
      <c r="A136" s="203"/>
      <c r="B136" s="209"/>
      <c r="C136" s="210" t="s">
        <v>85</v>
      </c>
      <c r="D136" s="211"/>
      <c r="E136" s="212">
        <v>1</v>
      </c>
      <c r="F136" s="213"/>
      <c r="G136" s="214"/>
      <c r="M136" s="208">
        <v>-1</v>
      </c>
      <c r="O136" s="195"/>
    </row>
    <row r="137" spans="1:104" x14ac:dyDescent="0.2">
      <c r="A137" s="196">
        <v>37</v>
      </c>
      <c r="B137" s="197" t="s">
        <v>218</v>
      </c>
      <c r="C137" s="198" t="s">
        <v>219</v>
      </c>
      <c r="D137" s="199" t="s">
        <v>83</v>
      </c>
      <c r="E137" s="200">
        <v>1</v>
      </c>
      <c r="F137" s="200">
        <v>0</v>
      </c>
      <c r="G137" s="201">
        <f>E137*F137</f>
        <v>0</v>
      </c>
      <c r="O137" s="195">
        <v>2</v>
      </c>
      <c r="AA137" s="167">
        <v>12</v>
      </c>
      <c r="AB137" s="167">
        <v>0</v>
      </c>
      <c r="AC137" s="167">
        <v>25</v>
      </c>
      <c r="AZ137" s="167">
        <v>1</v>
      </c>
      <c r="BA137" s="167">
        <f>IF(AZ137=1,G137,0)</f>
        <v>0</v>
      </c>
      <c r="BB137" s="167">
        <f>IF(AZ137=2,G137,0)</f>
        <v>0</v>
      </c>
      <c r="BC137" s="167">
        <f>IF(AZ137=3,G137,0)</f>
        <v>0</v>
      </c>
      <c r="BD137" s="167">
        <f>IF(AZ137=4,G137,0)</f>
        <v>0</v>
      </c>
      <c r="BE137" s="167">
        <f>IF(AZ137=5,G137,0)</f>
        <v>0</v>
      </c>
      <c r="CA137" s="202">
        <v>12</v>
      </c>
      <c r="CB137" s="202">
        <v>0</v>
      </c>
      <c r="CZ137" s="167">
        <v>0</v>
      </c>
    </row>
    <row r="138" spans="1:104" ht="22.5" x14ac:dyDescent="0.2">
      <c r="A138" s="203"/>
      <c r="B138" s="204"/>
      <c r="C138" s="205" t="s">
        <v>220</v>
      </c>
      <c r="D138" s="206"/>
      <c r="E138" s="206"/>
      <c r="F138" s="206"/>
      <c r="G138" s="207"/>
      <c r="L138" s="208" t="s">
        <v>220</v>
      </c>
      <c r="O138" s="195">
        <v>3</v>
      </c>
    </row>
    <row r="139" spans="1:104" x14ac:dyDescent="0.2">
      <c r="A139" s="203"/>
      <c r="B139" s="209"/>
      <c r="C139" s="210" t="s">
        <v>85</v>
      </c>
      <c r="D139" s="211"/>
      <c r="E139" s="212">
        <v>1</v>
      </c>
      <c r="F139" s="213"/>
      <c r="G139" s="214"/>
      <c r="M139" s="208">
        <v>-1</v>
      </c>
      <c r="O139" s="195"/>
    </row>
    <row r="140" spans="1:104" ht="22.5" x14ac:dyDescent="0.2">
      <c r="A140" s="196">
        <v>38</v>
      </c>
      <c r="B140" s="197" t="s">
        <v>221</v>
      </c>
      <c r="C140" s="198" t="s">
        <v>222</v>
      </c>
      <c r="D140" s="199" t="s">
        <v>83</v>
      </c>
      <c r="E140" s="200">
        <v>1</v>
      </c>
      <c r="F140" s="200">
        <v>0</v>
      </c>
      <c r="G140" s="201">
        <f>E140*F140</f>
        <v>0</v>
      </c>
      <c r="O140" s="195">
        <v>2</v>
      </c>
      <c r="AA140" s="167">
        <v>12</v>
      </c>
      <c r="AB140" s="167">
        <v>0</v>
      </c>
      <c r="AC140" s="167">
        <v>15</v>
      </c>
      <c r="AZ140" s="167">
        <v>1</v>
      </c>
      <c r="BA140" s="167">
        <f>IF(AZ140=1,G140,0)</f>
        <v>0</v>
      </c>
      <c r="BB140" s="167">
        <f>IF(AZ140=2,G140,0)</f>
        <v>0</v>
      </c>
      <c r="BC140" s="167">
        <f>IF(AZ140=3,G140,0)</f>
        <v>0</v>
      </c>
      <c r="BD140" s="167">
        <f>IF(AZ140=4,G140,0)</f>
        <v>0</v>
      </c>
      <c r="BE140" s="167">
        <f>IF(AZ140=5,G140,0)</f>
        <v>0</v>
      </c>
      <c r="CA140" s="202">
        <v>12</v>
      </c>
      <c r="CB140" s="202">
        <v>0</v>
      </c>
      <c r="CZ140" s="167">
        <v>0.9</v>
      </c>
    </row>
    <row r="141" spans="1:104" ht="45" x14ac:dyDescent="0.2">
      <c r="A141" s="203"/>
      <c r="B141" s="204"/>
      <c r="C141" s="205" t="s">
        <v>223</v>
      </c>
      <c r="D141" s="206"/>
      <c r="E141" s="206"/>
      <c r="F141" s="206"/>
      <c r="G141" s="207"/>
      <c r="L141" s="208" t="s">
        <v>223</v>
      </c>
      <c r="O141" s="195">
        <v>3</v>
      </c>
    </row>
    <row r="142" spans="1:104" x14ac:dyDescent="0.2">
      <c r="A142" s="203"/>
      <c r="B142" s="209"/>
      <c r="C142" s="210" t="s">
        <v>224</v>
      </c>
      <c r="D142" s="211"/>
      <c r="E142" s="212">
        <v>1</v>
      </c>
      <c r="F142" s="213"/>
      <c r="G142" s="214"/>
      <c r="M142" s="208" t="s">
        <v>224</v>
      </c>
      <c r="O142" s="195"/>
    </row>
    <row r="143" spans="1:104" x14ac:dyDescent="0.2">
      <c r="A143" s="196">
        <v>39</v>
      </c>
      <c r="B143" s="197" t="s">
        <v>225</v>
      </c>
      <c r="C143" s="198" t="s">
        <v>226</v>
      </c>
      <c r="D143" s="199" t="s">
        <v>134</v>
      </c>
      <c r="E143" s="200">
        <v>1</v>
      </c>
      <c r="F143" s="200">
        <v>0</v>
      </c>
      <c r="G143" s="201">
        <f>E143*F143</f>
        <v>0</v>
      </c>
      <c r="O143" s="195">
        <v>2</v>
      </c>
      <c r="AA143" s="167">
        <v>12</v>
      </c>
      <c r="AB143" s="167">
        <v>0</v>
      </c>
      <c r="AC143" s="167">
        <v>50</v>
      </c>
      <c r="AZ143" s="167">
        <v>1</v>
      </c>
      <c r="BA143" s="167">
        <f>IF(AZ143=1,G143,0)</f>
        <v>0</v>
      </c>
      <c r="BB143" s="167">
        <f>IF(AZ143=2,G143,0)</f>
        <v>0</v>
      </c>
      <c r="BC143" s="167">
        <f>IF(AZ143=3,G143,0)</f>
        <v>0</v>
      </c>
      <c r="BD143" s="167">
        <f>IF(AZ143=4,G143,0)</f>
        <v>0</v>
      </c>
      <c r="BE143" s="167">
        <f>IF(AZ143=5,G143,0)</f>
        <v>0</v>
      </c>
      <c r="CA143" s="202">
        <v>12</v>
      </c>
      <c r="CB143" s="202">
        <v>0</v>
      </c>
      <c r="CZ143" s="167">
        <v>0</v>
      </c>
    </row>
    <row r="144" spans="1:104" x14ac:dyDescent="0.2">
      <c r="A144" s="203"/>
      <c r="B144" s="204"/>
      <c r="C144" s="205" t="s">
        <v>227</v>
      </c>
      <c r="D144" s="206"/>
      <c r="E144" s="206"/>
      <c r="F144" s="206"/>
      <c r="G144" s="207"/>
      <c r="L144" s="208" t="s">
        <v>227</v>
      </c>
      <c r="O144" s="195">
        <v>3</v>
      </c>
    </row>
    <row r="145" spans="1:104" x14ac:dyDescent="0.2">
      <c r="A145" s="203"/>
      <c r="B145" s="209"/>
      <c r="C145" s="210" t="s">
        <v>85</v>
      </c>
      <c r="D145" s="211"/>
      <c r="E145" s="212">
        <v>1</v>
      </c>
      <c r="F145" s="213"/>
      <c r="G145" s="214"/>
      <c r="M145" s="208">
        <v>-1</v>
      </c>
      <c r="O145" s="195"/>
    </row>
    <row r="146" spans="1:104" x14ac:dyDescent="0.2">
      <c r="A146" s="196">
        <v>40</v>
      </c>
      <c r="B146" s="197" t="s">
        <v>228</v>
      </c>
      <c r="C146" s="198" t="s">
        <v>229</v>
      </c>
      <c r="D146" s="199" t="s">
        <v>134</v>
      </c>
      <c r="E146" s="200">
        <v>1</v>
      </c>
      <c r="F146" s="200">
        <v>0</v>
      </c>
      <c r="G146" s="201">
        <f>E146*F146</f>
        <v>0</v>
      </c>
      <c r="O146" s="195">
        <v>2</v>
      </c>
      <c r="AA146" s="167">
        <v>12</v>
      </c>
      <c r="AB146" s="167">
        <v>0</v>
      </c>
      <c r="AC146" s="167">
        <v>51</v>
      </c>
      <c r="AZ146" s="167">
        <v>1</v>
      </c>
      <c r="BA146" s="167">
        <f>IF(AZ146=1,G146,0)</f>
        <v>0</v>
      </c>
      <c r="BB146" s="167">
        <f>IF(AZ146=2,G146,0)</f>
        <v>0</v>
      </c>
      <c r="BC146" s="167">
        <f>IF(AZ146=3,G146,0)</f>
        <v>0</v>
      </c>
      <c r="BD146" s="167">
        <f>IF(AZ146=4,G146,0)</f>
        <v>0</v>
      </c>
      <c r="BE146" s="167">
        <f>IF(AZ146=5,G146,0)</f>
        <v>0</v>
      </c>
      <c r="CA146" s="202">
        <v>12</v>
      </c>
      <c r="CB146" s="202">
        <v>0</v>
      </c>
      <c r="CZ146" s="167">
        <v>0</v>
      </c>
    </row>
    <row r="147" spans="1:104" x14ac:dyDescent="0.2">
      <c r="A147" s="203"/>
      <c r="B147" s="204"/>
      <c r="C147" s="205" t="s">
        <v>230</v>
      </c>
      <c r="D147" s="206"/>
      <c r="E147" s="206"/>
      <c r="F147" s="206"/>
      <c r="G147" s="207"/>
      <c r="L147" s="208" t="s">
        <v>230</v>
      </c>
      <c r="O147" s="195">
        <v>3</v>
      </c>
    </row>
    <row r="148" spans="1:104" x14ac:dyDescent="0.2">
      <c r="A148" s="203"/>
      <c r="B148" s="209"/>
      <c r="C148" s="210" t="s">
        <v>85</v>
      </c>
      <c r="D148" s="211"/>
      <c r="E148" s="212">
        <v>1</v>
      </c>
      <c r="F148" s="213"/>
      <c r="G148" s="214"/>
      <c r="M148" s="208">
        <v>-1</v>
      </c>
      <c r="O148" s="195"/>
    </row>
    <row r="149" spans="1:104" ht="22.5" x14ac:dyDescent="0.2">
      <c r="A149" s="196">
        <v>41</v>
      </c>
      <c r="B149" s="197" t="s">
        <v>231</v>
      </c>
      <c r="C149" s="198" t="s">
        <v>232</v>
      </c>
      <c r="D149" s="199" t="s">
        <v>134</v>
      </c>
      <c r="E149" s="200">
        <v>1</v>
      </c>
      <c r="F149" s="200">
        <v>0</v>
      </c>
      <c r="G149" s="201">
        <f>E149*F149</f>
        <v>0</v>
      </c>
      <c r="O149" s="195">
        <v>2</v>
      </c>
      <c r="AA149" s="167">
        <v>12</v>
      </c>
      <c r="AB149" s="167">
        <v>0</v>
      </c>
      <c r="AC149" s="167">
        <v>12</v>
      </c>
      <c r="AZ149" s="167">
        <v>1</v>
      </c>
      <c r="BA149" s="167">
        <f>IF(AZ149=1,G149,0)</f>
        <v>0</v>
      </c>
      <c r="BB149" s="167">
        <f>IF(AZ149=2,G149,0)</f>
        <v>0</v>
      </c>
      <c r="BC149" s="167">
        <f>IF(AZ149=3,G149,0)</f>
        <v>0</v>
      </c>
      <c r="BD149" s="167">
        <f>IF(AZ149=4,G149,0)</f>
        <v>0</v>
      </c>
      <c r="BE149" s="167">
        <f>IF(AZ149=5,G149,0)</f>
        <v>0</v>
      </c>
      <c r="CA149" s="202">
        <v>12</v>
      </c>
      <c r="CB149" s="202">
        <v>0</v>
      </c>
      <c r="CZ149" s="167">
        <v>2.5000000000000001E-2</v>
      </c>
    </row>
    <row r="150" spans="1:104" x14ac:dyDescent="0.2">
      <c r="A150" s="203"/>
      <c r="B150" s="204"/>
      <c r="C150" s="205" t="s">
        <v>233</v>
      </c>
      <c r="D150" s="206"/>
      <c r="E150" s="206"/>
      <c r="F150" s="206"/>
      <c r="G150" s="207"/>
      <c r="L150" s="208" t="s">
        <v>233</v>
      </c>
      <c r="O150" s="195">
        <v>3</v>
      </c>
    </row>
    <row r="151" spans="1:104" x14ac:dyDescent="0.2">
      <c r="A151" s="203"/>
      <c r="B151" s="209"/>
      <c r="C151" s="210" t="s">
        <v>85</v>
      </c>
      <c r="D151" s="211"/>
      <c r="E151" s="212">
        <v>1</v>
      </c>
      <c r="F151" s="213"/>
      <c r="G151" s="214"/>
      <c r="M151" s="208">
        <v>-1</v>
      </c>
      <c r="O151" s="195"/>
    </row>
    <row r="152" spans="1:104" x14ac:dyDescent="0.2">
      <c r="A152" s="196">
        <v>42</v>
      </c>
      <c r="B152" s="197" t="s">
        <v>234</v>
      </c>
      <c r="C152" s="198" t="s">
        <v>235</v>
      </c>
      <c r="D152" s="199" t="s">
        <v>134</v>
      </c>
      <c r="E152" s="200">
        <v>24</v>
      </c>
      <c r="F152" s="200">
        <v>0</v>
      </c>
      <c r="G152" s="201">
        <f>E152*F152</f>
        <v>0</v>
      </c>
      <c r="O152" s="195">
        <v>2</v>
      </c>
      <c r="AA152" s="167">
        <v>12</v>
      </c>
      <c r="AB152" s="167">
        <v>0</v>
      </c>
      <c r="AC152" s="167">
        <v>19</v>
      </c>
      <c r="AZ152" s="167">
        <v>1</v>
      </c>
      <c r="BA152" s="167">
        <f>IF(AZ152=1,G152,0)</f>
        <v>0</v>
      </c>
      <c r="BB152" s="167">
        <f>IF(AZ152=2,G152,0)</f>
        <v>0</v>
      </c>
      <c r="BC152" s="167">
        <f>IF(AZ152=3,G152,0)</f>
        <v>0</v>
      </c>
      <c r="BD152" s="167">
        <f>IF(AZ152=4,G152,0)</f>
        <v>0</v>
      </c>
      <c r="BE152" s="167">
        <f>IF(AZ152=5,G152,0)</f>
        <v>0</v>
      </c>
      <c r="CA152" s="202">
        <v>12</v>
      </c>
      <c r="CB152" s="202">
        <v>0</v>
      </c>
      <c r="CZ152" s="167">
        <v>1.4999999999999999E-2</v>
      </c>
    </row>
    <row r="153" spans="1:104" ht="33.75" x14ac:dyDescent="0.2">
      <c r="A153" s="203"/>
      <c r="B153" s="204"/>
      <c r="C153" s="205" t="s">
        <v>236</v>
      </c>
      <c r="D153" s="206"/>
      <c r="E153" s="206"/>
      <c r="F153" s="206"/>
      <c r="G153" s="207"/>
      <c r="L153" s="208" t="s">
        <v>236</v>
      </c>
      <c r="O153" s="195">
        <v>3</v>
      </c>
    </row>
    <row r="154" spans="1:104" x14ac:dyDescent="0.2">
      <c r="A154" s="203"/>
      <c r="B154" s="209"/>
      <c r="C154" s="210" t="s">
        <v>237</v>
      </c>
      <c r="D154" s="211"/>
      <c r="E154" s="212">
        <v>24</v>
      </c>
      <c r="F154" s="213"/>
      <c r="G154" s="214"/>
      <c r="M154" s="208" t="s">
        <v>237</v>
      </c>
      <c r="O154" s="195"/>
    </row>
    <row r="155" spans="1:104" x14ac:dyDescent="0.2">
      <c r="A155" s="196">
        <v>43</v>
      </c>
      <c r="B155" s="197" t="s">
        <v>238</v>
      </c>
      <c r="C155" s="198" t="s">
        <v>239</v>
      </c>
      <c r="D155" s="199" t="s">
        <v>120</v>
      </c>
      <c r="E155" s="200">
        <v>200</v>
      </c>
      <c r="F155" s="200">
        <v>0</v>
      </c>
      <c r="G155" s="201">
        <f>E155*F155</f>
        <v>0</v>
      </c>
      <c r="O155" s="195">
        <v>2</v>
      </c>
      <c r="AA155" s="167">
        <v>12</v>
      </c>
      <c r="AB155" s="167">
        <v>0</v>
      </c>
      <c r="AC155" s="167">
        <v>13</v>
      </c>
      <c r="AZ155" s="167">
        <v>1</v>
      </c>
      <c r="BA155" s="167">
        <f>IF(AZ155=1,G155,0)</f>
        <v>0</v>
      </c>
      <c r="BB155" s="167">
        <f>IF(AZ155=2,G155,0)</f>
        <v>0</v>
      </c>
      <c r="BC155" s="167">
        <f>IF(AZ155=3,G155,0)</f>
        <v>0</v>
      </c>
      <c r="BD155" s="167">
        <f>IF(AZ155=4,G155,0)</f>
        <v>0</v>
      </c>
      <c r="BE155" s="167">
        <f>IF(AZ155=5,G155,0)</f>
        <v>0</v>
      </c>
      <c r="CA155" s="202">
        <v>12</v>
      </c>
      <c r="CB155" s="202">
        <v>0</v>
      </c>
      <c r="CZ155" s="167">
        <v>0.4</v>
      </c>
    </row>
    <row r="156" spans="1:104" x14ac:dyDescent="0.2">
      <c r="A156" s="203"/>
      <c r="B156" s="204"/>
      <c r="C156" s="205" t="s">
        <v>240</v>
      </c>
      <c r="D156" s="206"/>
      <c r="E156" s="206"/>
      <c r="F156" s="206"/>
      <c r="G156" s="207"/>
      <c r="L156" s="208" t="s">
        <v>240</v>
      </c>
      <c r="O156" s="195">
        <v>3</v>
      </c>
    </row>
    <row r="157" spans="1:104" x14ac:dyDescent="0.2">
      <c r="A157" s="203"/>
      <c r="B157" s="209"/>
      <c r="C157" s="210" t="s">
        <v>241</v>
      </c>
      <c r="D157" s="211"/>
      <c r="E157" s="212">
        <v>200</v>
      </c>
      <c r="F157" s="213"/>
      <c r="G157" s="214"/>
      <c r="M157" s="208" t="s">
        <v>241</v>
      </c>
      <c r="O157" s="195"/>
    </row>
    <row r="158" spans="1:104" ht="22.5" x14ac:dyDescent="0.2">
      <c r="A158" s="196">
        <v>44</v>
      </c>
      <c r="B158" s="197" t="s">
        <v>242</v>
      </c>
      <c r="C158" s="198" t="s">
        <v>243</v>
      </c>
      <c r="D158" s="199" t="s">
        <v>83</v>
      </c>
      <c r="E158" s="200">
        <v>1</v>
      </c>
      <c r="F158" s="200">
        <v>0</v>
      </c>
      <c r="G158" s="201">
        <f>E158*F158</f>
        <v>0</v>
      </c>
      <c r="O158" s="195">
        <v>2</v>
      </c>
      <c r="AA158" s="167">
        <v>12</v>
      </c>
      <c r="AB158" s="167">
        <v>0</v>
      </c>
      <c r="AC158" s="167">
        <v>14</v>
      </c>
      <c r="AZ158" s="167">
        <v>1</v>
      </c>
      <c r="BA158" s="167">
        <f>IF(AZ158=1,G158,0)</f>
        <v>0</v>
      </c>
      <c r="BB158" s="167">
        <f>IF(AZ158=2,G158,0)</f>
        <v>0</v>
      </c>
      <c r="BC158" s="167">
        <f>IF(AZ158=3,G158,0)</f>
        <v>0</v>
      </c>
      <c r="BD158" s="167">
        <f>IF(AZ158=4,G158,0)</f>
        <v>0</v>
      </c>
      <c r="BE158" s="167">
        <f>IF(AZ158=5,G158,0)</f>
        <v>0</v>
      </c>
      <c r="CA158" s="202">
        <v>12</v>
      </c>
      <c r="CB158" s="202">
        <v>0</v>
      </c>
      <c r="CZ158" s="167">
        <v>0.3</v>
      </c>
    </row>
    <row r="159" spans="1:104" x14ac:dyDescent="0.2">
      <c r="A159" s="203"/>
      <c r="B159" s="204"/>
      <c r="C159" s="205" t="s">
        <v>244</v>
      </c>
      <c r="D159" s="206"/>
      <c r="E159" s="206"/>
      <c r="F159" s="206"/>
      <c r="G159" s="207"/>
      <c r="L159" s="208" t="s">
        <v>244</v>
      </c>
      <c r="O159" s="195">
        <v>3</v>
      </c>
    </row>
    <row r="160" spans="1:104" x14ac:dyDescent="0.2">
      <c r="A160" s="203"/>
      <c r="B160" s="209"/>
      <c r="C160" s="210" t="s">
        <v>85</v>
      </c>
      <c r="D160" s="211"/>
      <c r="E160" s="212">
        <v>1</v>
      </c>
      <c r="F160" s="213"/>
      <c r="G160" s="214"/>
      <c r="M160" s="208">
        <v>-1</v>
      </c>
      <c r="O160" s="195"/>
    </row>
    <row r="161" spans="1:104" ht="22.5" x14ac:dyDescent="0.2">
      <c r="A161" s="196">
        <v>45</v>
      </c>
      <c r="B161" s="197" t="s">
        <v>245</v>
      </c>
      <c r="C161" s="198" t="s">
        <v>246</v>
      </c>
      <c r="D161" s="199" t="s">
        <v>134</v>
      </c>
      <c r="E161" s="200">
        <v>22</v>
      </c>
      <c r="F161" s="200">
        <v>0</v>
      </c>
      <c r="G161" s="201">
        <f>E161*F161</f>
        <v>0</v>
      </c>
      <c r="O161" s="195">
        <v>2</v>
      </c>
      <c r="AA161" s="167">
        <v>12</v>
      </c>
      <c r="AB161" s="167">
        <v>1</v>
      </c>
      <c r="AC161" s="167">
        <v>16</v>
      </c>
      <c r="AZ161" s="167">
        <v>1</v>
      </c>
      <c r="BA161" s="167">
        <f>IF(AZ161=1,G161,0)</f>
        <v>0</v>
      </c>
      <c r="BB161" s="167">
        <f>IF(AZ161=2,G161,0)</f>
        <v>0</v>
      </c>
      <c r="BC161" s="167">
        <f>IF(AZ161=3,G161,0)</f>
        <v>0</v>
      </c>
      <c r="BD161" s="167">
        <f>IF(AZ161=4,G161,0)</f>
        <v>0</v>
      </c>
      <c r="BE161" s="167">
        <f>IF(AZ161=5,G161,0)</f>
        <v>0</v>
      </c>
      <c r="CA161" s="202">
        <v>12</v>
      </c>
      <c r="CB161" s="202">
        <v>1</v>
      </c>
      <c r="CZ161" s="167">
        <v>1.2500000000000001E-2</v>
      </c>
    </row>
    <row r="162" spans="1:104" x14ac:dyDescent="0.2">
      <c r="A162" s="203"/>
      <c r="B162" s="204"/>
      <c r="C162" s="205" t="s">
        <v>247</v>
      </c>
      <c r="D162" s="206"/>
      <c r="E162" s="206"/>
      <c r="F162" s="206"/>
      <c r="G162" s="207"/>
      <c r="L162" s="208" t="s">
        <v>247</v>
      </c>
      <c r="O162" s="195">
        <v>3</v>
      </c>
    </row>
    <row r="163" spans="1:104" x14ac:dyDescent="0.2">
      <c r="A163" s="203"/>
      <c r="B163" s="209"/>
      <c r="C163" s="210" t="s">
        <v>248</v>
      </c>
      <c r="D163" s="211"/>
      <c r="E163" s="212">
        <v>4</v>
      </c>
      <c r="F163" s="213"/>
      <c r="G163" s="214"/>
      <c r="M163" s="208" t="s">
        <v>248</v>
      </c>
      <c r="O163" s="195"/>
    </row>
    <row r="164" spans="1:104" x14ac:dyDescent="0.2">
      <c r="A164" s="203"/>
      <c r="B164" s="209"/>
      <c r="C164" s="210" t="s">
        <v>249</v>
      </c>
      <c r="D164" s="211"/>
      <c r="E164" s="212">
        <v>18</v>
      </c>
      <c r="F164" s="213"/>
      <c r="G164" s="214"/>
      <c r="M164" s="208" t="s">
        <v>249</v>
      </c>
      <c r="O164" s="195"/>
    </row>
    <row r="165" spans="1:104" ht="22.5" x14ac:dyDescent="0.2">
      <c r="A165" s="196">
        <v>46</v>
      </c>
      <c r="B165" s="197" t="s">
        <v>250</v>
      </c>
      <c r="C165" s="198" t="s">
        <v>251</v>
      </c>
      <c r="D165" s="199" t="s">
        <v>134</v>
      </c>
      <c r="E165" s="200">
        <v>4</v>
      </c>
      <c r="F165" s="200">
        <v>0</v>
      </c>
      <c r="G165" s="201">
        <f>E165*F165</f>
        <v>0</v>
      </c>
      <c r="O165" s="195">
        <v>2</v>
      </c>
      <c r="AA165" s="167">
        <v>12</v>
      </c>
      <c r="AB165" s="167">
        <v>1</v>
      </c>
      <c r="AC165" s="167">
        <v>18</v>
      </c>
      <c r="AZ165" s="167">
        <v>1</v>
      </c>
      <c r="BA165" s="167">
        <f>IF(AZ165=1,G165,0)</f>
        <v>0</v>
      </c>
      <c r="BB165" s="167">
        <f>IF(AZ165=2,G165,0)</f>
        <v>0</v>
      </c>
      <c r="BC165" s="167">
        <f>IF(AZ165=3,G165,0)</f>
        <v>0</v>
      </c>
      <c r="BD165" s="167">
        <f>IF(AZ165=4,G165,0)</f>
        <v>0</v>
      </c>
      <c r="BE165" s="167">
        <f>IF(AZ165=5,G165,0)</f>
        <v>0</v>
      </c>
      <c r="CA165" s="202">
        <v>12</v>
      </c>
      <c r="CB165" s="202">
        <v>1</v>
      </c>
      <c r="CZ165" s="167">
        <v>1.2500000000000001E-2</v>
      </c>
    </row>
    <row r="166" spans="1:104" x14ac:dyDescent="0.2">
      <c r="A166" s="203"/>
      <c r="B166" s="204"/>
      <c r="C166" s="205" t="s">
        <v>252</v>
      </c>
      <c r="D166" s="206"/>
      <c r="E166" s="206"/>
      <c r="F166" s="206"/>
      <c r="G166" s="207"/>
      <c r="L166" s="208" t="s">
        <v>252</v>
      </c>
      <c r="O166" s="195">
        <v>3</v>
      </c>
    </row>
    <row r="167" spans="1:104" x14ac:dyDescent="0.2">
      <c r="A167" s="203"/>
      <c r="B167" s="209"/>
      <c r="C167" s="210" t="s">
        <v>253</v>
      </c>
      <c r="D167" s="211"/>
      <c r="E167" s="212">
        <v>2</v>
      </c>
      <c r="F167" s="213"/>
      <c r="G167" s="214"/>
      <c r="M167" s="208" t="s">
        <v>253</v>
      </c>
      <c r="O167" s="195"/>
    </row>
    <row r="168" spans="1:104" x14ac:dyDescent="0.2">
      <c r="A168" s="203"/>
      <c r="B168" s="209"/>
      <c r="C168" s="210" t="s">
        <v>254</v>
      </c>
      <c r="D168" s="211"/>
      <c r="E168" s="212">
        <v>2</v>
      </c>
      <c r="F168" s="213"/>
      <c r="G168" s="214"/>
      <c r="M168" s="208" t="s">
        <v>254</v>
      </c>
      <c r="O168" s="195"/>
    </row>
    <row r="169" spans="1:104" ht="22.5" x14ac:dyDescent="0.2">
      <c r="A169" s="196">
        <v>47</v>
      </c>
      <c r="B169" s="197" t="s">
        <v>250</v>
      </c>
      <c r="C169" s="198" t="s">
        <v>255</v>
      </c>
      <c r="D169" s="199" t="s">
        <v>134</v>
      </c>
      <c r="E169" s="200">
        <v>4</v>
      </c>
      <c r="F169" s="200">
        <v>0</v>
      </c>
      <c r="G169" s="201">
        <f>E169*F169</f>
        <v>0</v>
      </c>
      <c r="O169" s="195">
        <v>2</v>
      </c>
      <c r="AA169" s="167">
        <v>12</v>
      </c>
      <c r="AB169" s="167">
        <v>1</v>
      </c>
      <c r="AC169" s="167">
        <v>17</v>
      </c>
      <c r="AZ169" s="167">
        <v>1</v>
      </c>
      <c r="BA169" s="167">
        <f>IF(AZ169=1,G169,0)</f>
        <v>0</v>
      </c>
      <c r="BB169" s="167">
        <f>IF(AZ169=2,G169,0)</f>
        <v>0</v>
      </c>
      <c r="BC169" s="167">
        <f>IF(AZ169=3,G169,0)</f>
        <v>0</v>
      </c>
      <c r="BD169" s="167">
        <f>IF(AZ169=4,G169,0)</f>
        <v>0</v>
      </c>
      <c r="BE169" s="167">
        <f>IF(AZ169=5,G169,0)</f>
        <v>0</v>
      </c>
      <c r="CA169" s="202">
        <v>12</v>
      </c>
      <c r="CB169" s="202">
        <v>1</v>
      </c>
      <c r="CZ169" s="167">
        <v>7.85E-2</v>
      </c>
    </row>
    <row r="170" spans="1:104" x14ac:dyDescent="0.2">
      <c r="A170" s="203"/>
      <c r="B170" s="204"/>
      <c r="C170" s="205" t="s">
        <v>256</v>
      </c>
      <c r="D170" s="206"/>
      <c r="E170" s="206"/>
      <c r="F170" s="206"/>
      <c r="G170" s="207"/>
      <c r="L170" s="208" t="s">
        <v>256</v>
      </c>
      <c r="O170" s="195">
        <v>3</v>
      </c>
    </row>
    <row r="171" spans="1:104" x14ac:dyDescent="0.2">
      <c r="A171" s="203"/>
      <c r="B171" s="209"/>
      <c r="C171" s="210" t="s">
        <v>257</v>
      </c>
      <c r="D171" s="211"/>
      <c r="E171" s="212">
        <v>4</v>
      </c>
      <c r="F171" s="213"/>
      <c r="G171" s="214"/>
      <c r="M171" s="208" t="s">
        <v>257</v>
      </c>
      <c r="O171" s="195"/>
    </row>
    <row r="172" spans="1:104" ht="22.5" x14ac:dyDescent="0.2">
      <c r="A172" s="196">
        <v>48</v>
      </c>
      <c r="B172" s="197" t="s">
        <v>258</v>
      </c>
      <c r="C172" s="198" t="s">
        <v>259</v>
      </c>
      <c r="D172" s="199" t="s">
        <v>134</v>
      </c>
      <c r="E172" s="200">
        <v>1</v>
      </c>
      <c r="F172" s="200">
        <v>0</v>
      </c>
      <c r="G172" s="201">
        <f>E172*F172</f>
        <v>0</v>
      </c>
      <c r="O172" s="195">
        <v>2</v>
      </c>
      <c r="AA172" s="167">
        <v>12</v>
      </c>
      <c r="AB172" s="167">
        <v>1</v>
      </c>
      <c r="AC172" s="167">
        <v>59</v>
      </c>
      <c r="AZ172" s="167">
        <v>1</v>
      </c>
      <c r="BA172" s="167">
        <f>IF(AZ172=1,G172,0)</f>
        <v>0</v>
      </c>
      <c r="BB172" s="167">
        <f>IF(AZ172=2,G172,0)</f>
        <v>0</v>
      </c>
      <c r="BC172" s="167">
        <f>IF(AZ172=3,G172,0)</f>
        <v>0</v>
      </c>
      <c r="BD172" s="167">
        <f>IF(AZ172=4,G172,0)</f>
        <v>0</v>
      </c>
      <c r="BE172" s="167">
        <f>IF(AZ172=5,G172,0)</f>
        <v>0</v>
      </c>
      <c r="CA172" s="202">
        <v>12</v>
      </c>
      <c r="CB172" s="202">
        <v>1</v>
      </c>
      <c r="CZ172" s="167">
        <v>0</v>
      </c>
    </row>
    <row r="173" spans="1:104" ht="45" x14ac:dyDescent="0.2">
      <c r="A173" s="203"/>
      <c r="B173" s="204"/>
      <c r="C173" s="205" t="s">
        <v>260</v>
      </c>
      <c r="D173" s="206"/>
      <c r="E173" s="206"/>
      <c r="F173" s="206"/>
      <c r="G173" s="207"/>
      <c r="L173" s="208" t="s">
        <v>260</v>
      </c>
      <c r="O173" s="195">
        <v>3</v>
      </c>
    </row>
    <row r="174" spans="1:104" x14ac:dyDescent="0.2">
      <c r="A174" s="203"/>
      <c r="B174" s="209"/>
      <c r="C174" s="210" t="s">
        <v>85</v>
      </c>
      <c r="D174" s="211"/>
      <c r="E174" s="212">
        <v>1</v>
      </c>
      <c r="F174" s="213"/>
      <c r="G174" s="214"/>
      <c r="M174" s="208">
        <v>-1</v>
      </c>
      <c r="O174" s="195"/>
    </row>
    <row r="175" spans="1:104" x14ac:dyDescent="0.2">
      <c r="A175" s="196">
        <v>49</v>
      </c>
      <c r="B175" s="197" t="s">
        <v>261</v>
      </c>
      <c r="C175" s="198" t="s">
        <v>262</v>
      </c>
      <c r="D175" s="199" t="s">
        <v>134</v>
      </c>
      <c r="E175" s="200">
        <v>2</v>
      </c>
      <c r="F175" s="200">
        <v>0</v>
      </c>
      <c r="G175" s="201">
        <f>E175*F175</f>
        <v>0</v>
      </c>
      <c r="O175" s="195">
        <v>2</v>
      </c>
      <c r="AA175" s="167">
        <v>12</v>
      </c>
      <c r="AB175" s="167">
        <v>1</v>
      </c>
      <c r="AC175" s="167">
        <v>65</v>
      </c>
      <c r="AZ175" s="167">
        <v>1</v>
      </c>
      <c r="BA175" s="167">
        <f>IF(AZ175=1,G175,0)</f>
        <v>0</v>
      </c>
      <c r="BB175" s="167">
        <f>IF(AZ175=2,G175,0)</f>
        <v>0</v>
      </c>
      <c r="BC175" s="167">
        <f>IF(AZ175=3,G175,0)</f>
        <v>0</v>
      </c>
      <c r="BD175" s="167">
        <f>IF(AZ175=4,G175,0)</f>
        <v>0</v>
      </c>
      <c r="BE175" s="167">
        <f>IF(AZ175=5,G175,0)</f>
        <v>0</v>
      </c>
      <c r="CA175" s="202">
        <v>12</v>
      </c>
      <c r="CB175" s="202">
        <v>1</v>
      </c>
      <c r="CZ175" s="167">
        <v>0</v>
      </c>
    </row>
    <row r="176" spans="1:104" ht="22.5" x14ac:dyDescent="0.2">
      <c r="A176" s="203"/>
      <c r="B176" s="204"/>
      <c r="C176" s="205" t="s">
        <v>263</v>
      </c>
      <c r="D176" s="206"/>
      <c r="E176" s="206"/>
      <c r="F176" s="206"/>
      <c r="G176" s="207"/>
      <c r="L176" s="208" t="s">
        <v>263</v>
      </c>
      <c r="O176" s="195">
        <v>3</v>
      </c>
    </row>
    <row r="177" spans="1:104" x14ac:dyDescent="0.2">
      <c r="A177" s="203"/>
      <c r="B177" s="209"/>
      <c r="C177" s="210" t="s">
        <v>185</v>
      </c>
      <c r="D177" s="211"/>
      <c r="E177" s="212">
        <v>2</v>
      </c>
      <c r="F177" s="213"/>
      <c r="G177" s="214"/>
      <c r="M177" s="208">
        <v>-2</v>
      </c>
      <c r="O177" s="195"/>
    </row>
    <row r="178" spans="1:104" x14ac:dyDescent="0.2">
      <c r="A178" s="215"/>
      <c r="B178" s="216" t="s">
        <v>73</v>
      </c>
      <c r="C178" s="217" t="str">
        <f>CONCATENATE(B47," ",C47)</f>
        <v>913 Vybavení sportovišť</v>
      </c>
      <c r="D178" s="218"/>
      <c r="E178" s="219"/>
      <c r="F178" s="220"/>
      <c r="G178" s="221">
        <f>SUM(G47:G177)</f>
        <v>0</v>
      </c>
      <c r="O178" s="195">
        <v>4</v>
      </c>
      <c r="BA178" s="222">
        <f>SUM(BA47:BA177)</f>
        <v>0</v>
      </c>
      <c r="BB178" s="222">
        <f>SUM(BB47:BB177)</f>
        <v>0</v>
      </c>
      <c r="BC178" s="222">
        <f>SUM(BC47:BC177)</f>
        <v>0</v>
      </c>
      <c r="BD178" s="222">
        <f>SUM(BD47:BD177)</f>
        <v>0</v>
      </c>
      <c r="BE178" s="222">
        <f>SUM(BE47:BE177)</f>
        <v>0</v>
      </c>
    </row>
    <row r="179" spans="1:104" x14ac:dyDescent="0.2">
      <c r="A179" s="188" t="s">
        <v>72</v>
      </c>
      <c r="B179" s="189" t="s">
        <v>264</v>
      </c>
      <c r="C179" s="190" t="s">
        <v>265</v>
      </c>
      <c r="D179" s="191"/>
      <c r="E179" s="192"/>
      <c r="F179" s="192"/>
      <c r="G179" s="193"/>
      <c r="H179" s="194"/>
      <c r="I179" s="194"/>
      <c r="O179" s="195">
        <v>1</v>
      </c>
    </row>
    <row r="180" spans="1:104" x14ac:dyDescent="0.2">
      <c r="A180" s="196">
        <v>50</v>
      </c>
      <c r="B180" s="197" t="s">
        <v>266</v>
      </c>
      <c r="C180" s="198" t="s">
        <v>267</v>
      </c>
      <c r="D180" s="199" t="s">
        <v>268</v>
      </c>
      <c r="E180" s="200">
        <v>241.8584166</v>
      </c>
      <c r="F180" s="200">
        <v>0</v>
      </c>
      <c r="G180" s="201">
        <f>E180*F180</f>
        <v>0</v>
      </c>
      <c r="O180" s="195">
        <v>2</v>
      </c>
      <c r="AA180" s="167">
        <v>7</v>
      </c>
      <c r="AB180" s="167">
        <v>1</v>
      </c>
      <c r="AC180" s="167">
        <v>2</v>
      </c>
      <c r="AZ180" s="167">
        <v>1</v>
      </c>
      <c r="BA180" s="167">
        <f>IF(AZ180=1,G180,0)</f>
        <v>0</v>
      </c>
      <c r="BB180" s="167">
        <f>IF(AZ180=2,G180,0)</f>
        <v>0</v>
      </c>
      <c r="BC180" s="167">
        <f>IF(AZ180=3,G180,0)</f>
        <v>0</v>
      </c>
      <c r="BD180" s="167">
        <f>IF(AZ180=4,G180,0)</f>
        <v>0</v>
      </c>
      <c r="BE180" s="167">
        <f>IF(AZ180=5,G180,0)</f>
        <v>0</v>
      </c>
      <c r="CA180" s="202">
        <v>7</v>
      </c>
      <c r="CB180" s="202">
        <v>1</v>
      </c>
      <c r="CZ180" s="167">
        <v>0</v>
      </c>
    </row>
    <row r="181" spans="1:104" x14ac:dyDescent="0.2">
      <c r="A181" s="215"/>
      <c r="B181" s="216" t="s">
        <v>73</v>
      </c>
      <c r="C181" s="217" t="str">
        <f>CONCATENATE(B179," ",C179)</f>
        <v>99 Staveništní přesun hmot</v>
      </c>
      <c r="D181" s="218"/>
      <c r="E181" s="219"/>
      <c r="F181" s="220"/>
      <c r="G181" s="221">
        <f>SUM(G179:G180)</f>
        <v>0</v>
      </c>
      <c r="O181" s="195">
        <v>4</v>
      </c>
      <c r="BA181" s="222">
        <f>SUM(BA179:BA180)</f>
        <v>0</v>
      </c>
      <c r="BB181" s="222">
        <f>SUM(BB179:BB180)</f>
        <v>0</v>
      </c>
      <c r="BC181" s="222">
        <f>SUM(BC179:BC180)</f>
        <v>0</v>
      </c>
      <c r="BD181" s="222">
        <f>SUM(BD179:BD180)</f>
        <v>0</v>
      </c>
      <c r="BE181" s="222">
        <f>SUM(BE179:BE180)</f>
        <v>0</v>
      </c>
    </row>
    <row r="182" spans="1:104" x14ac:dyDescent="0.2">
      <c r="E182" s="167"/>
    </row>
    <row r="183" spans="1:104" x14ac:dyDescent="0.2">
      <c r="E183" s="167"/>
    </row>
    <row r="184" spans="1:104" x14ac:dyDescent="0.2">
      <c r="E184" s="167"/>
    </row>
    <row r="185" spans="1:104" x14ac:dyDescent="0.2">
      <c r="E185" s="167"/>
    </row>
    <row r="186" spans="1:104" x14ac:dyDescent="0.2">
      <c r="E186" s="167"/>
    </row>
    <row r="187" spans="1:104" x14ac:dyDescent="0.2">
      <c r="E187" s="167"/>
    </row>
    <row r="188" spans="1:104" x14ac:dyDescent="0.2">
      <c r="E188" s="167"/>
    </row>
    <row r="189" spans="1:104" x14ac:dyDescent="0.2">
      <c r="E189" s="167"/>
    </row>
    <row r="190" spans="1:104" x14ac:dyDescent="0.2">
      <c r="E190" s="167"/>
    </row>
    <row r="191" spans="1:104" x14ac:dyDescent="0.2">
      <c r="E191" s="167"/>
    </row>
    <row r="192" spans="1:104" x14ac:dyDescent="0.2">
      <c r="E192" s="167"/>
    </row>
    <row r="193" spans="1:7" x14ac:dyDescent="0.2">
      <c r="E193" s="167"/>
    </row>
    <row r="194" spans="1:7" x14ac:dyDescent="0.2">
      <c r="E194" s="167"/>
    </row>
    <row r="195" spans="1:7" x14ac:dyDescent="0.2">
      <c r="E195" s="167"/>
    </row>
    <row r="196" spans="1:7" x14ac:dyDescent="0.2">
      <c r="E196" s="167"/>
    </row>
    <row r="197" spans="1:7" x14ac:dyDescent="0.2">
      <c r="E197" s="167"/>
    </row>
    <row r="198" spans="1:7" x14ac:dyDescent="0.2">
      <c r="E198" s="167"/>
    </row>
    <row r="199" spans="1:7" x14ac:dyDescent="0.2">
      <c r="E199" s="167"/>
    </row>
    <row r="200" spans="1:7" x14ac:dyDescent="0.2">
      <c r="E200" s="167"/>
    </row>
    <row r="201" spans="1:7" x14ac:dyDescent="0.2">
      <c r="E201" s="167"/>
    </row>
    <row r="202" spans="1:7" x14ac:dyDescent="0.2">
      <c r="E202" s="167"/>
    </row>
    <row r="203" spans="1:7" x14ac:dyDescent="0.2">
      <c r="E203" s="167"/>
    </row>
    <row r="204" spans="1:7" x14ac:dyDescent="0.2">
      <c r="E204" s="167"/>
    </row>
    <row r="205" spans="1:7" x14ac:dyDescent="0.2">
      <c r="A205" s="223"/>
      <c r="B205" s="223"/>
      <c r="C205" s="223"/>
      <c r="D205" s="223"/>
      <c r="E205" s="223"/>
      <c r="F205" s="223"/>
      <c r="G205" s="223"/>
    </row>
    <row r="206" spans="1:7" x14ac:dyDescent="0.2">
      <c r="A206" s="223"/>
      <c r="B206" s="223"/>
      <c r="C206" s="223"/>
      <c r="D206" s="223"/>
      <c r="E206" s="223"/>
      <c r="F206" s="223"/>
      <c r="G206" s="223"/>
    </row>
    <row r="207" spans="1:7" x14ac:dyDescent="0.2">
      <c r="A207" s="223"/>
      <c r="B207" s="223"/>
      <c r="C207" s="223"/>
      <c r="D207" s="223"/>
      <c r="E207" s="223"/>
      <c r="F207" s="223"/>
      <c r="G207" s="223"/>
    </row>
    <row r="208" spans="1:7" x14ac:dyDescent="0.2">
      <c r="A208" s="223"/>
      <c r="B208" s="223"/>
      <c r="C208" s="223"/>
      <c r="D208" s="223"/>
      <c r="E208" s="223"/>
      <c r="F208" s="223"/>
      <c r="G208" s="223"/>
    </row>
    <row r="209" spans="5:5" x14ac:dyDescent="0.2">
      <c r="E209" s="167"/>
    </row>
    <row r="210" spans="5:5" x14ac:dyDescent="0.2">
      <c r="E210" s="167"/>
    </row>
    <row r="211" spans="5:5" x14ac:dyDescent="0.2">
      <c r="E211" s="167"/>
    </row>
    <row r="212" spans="5:5" x14ac:dyDescent="0.2">
      <c r="E212" s="167"/>
    </row>
    <row r="213" spans="5:5" x14ac:dyDescent="0.2">
      <c r="E213" s="167"/>
    </row>
    <row r="214" spans="5:5" x14ac:dyDescent="0.2">
      <c r="E214" s="167"/>
    </row>
    <row r="215" spans="5:5" x14ac:dyDescent="0.2">
      <c r="E215" s="167"/>
    </row>
    <row r="216" spans="5:5" x14ac:dyDescent="0.2">
      <c r="E216" s="167"/>
    </row>
    <row r="217" spans="5:5" x14ac:dyDescent="0.2">
      <c r="E217" s="167"/>
    </row>
    <row r="218" spans="5:5" x14ac:dyDescent="0.2">
      <c r="E218" s="167"/>
    </row>
    <row r="219" spans="5:5" x14ac:dyDescent="0.2">
      <c r="E219" s="167"/>
    </row>
    <row r="220" spans="5:5" x14ac:dyDescent="0.2">
      <c r="E220" s="167"/>
    </row>
    <row r="221" spans="5:5" x14ac:dyDescent="0.2">
      <c r="E221" s="167"/>
    </row>
    <row r="222" spans="5:5" x14ac:dyDescent="0.2">
      <c r="E222" s="167"/>
    </row>
    <row r="223" spans="5:5" x14ac:dyDescent="0.2">
      <c r="E223" s="167"/>
    </row>
    <row r="224" spans="5:5" x14ac:dyDescent="0.2">
      <c r="E224" s="167"/>
    </row>
    <row r="225" spans="1:5" x14ac:dyDescent="0.2">
      <c r="E225" s="167"/>
    </row>
    <row r="226" spans="1:5" x14ac:dyDescent="0.2">
      <c r="E226" s="167"/>
    </row>
    <row r="227" spans="1:5" x14ac:dyDescent="0.2">
      <c r="E227" s="167"/>
    </row>
    <row r="228" spans="1:5" x14ac:dyDescent="0.2">
      <c r="E228" s="167"/>
    </row>
    <row r="229" spans="1:5" x14ac:dyDescent="0.2">
      <c r="E229" s="167"/>
    </row>
    <row r="230" spans="1:5" x14ac:dyDescent="0.2">
      <c r="E230" s="167"/>
    </row>
    <row r="231" spans="1:5" x14ac:dyDescent="0.2">
      <c r="E231" s="167"/>
    </row>
    <row r="232" spans="1:5" x14ac:dyDescent="0.2">
      <c r="E232" s="167"/>
    </row>
    <row r="233" spans="1:5" x14ac:dyDescent="0.2">
      <c r="E233" s="167"/>
    </row>
    <row r="234" spans="1:5" x14ac:dyDescent="0.2">
      <c r="E234" s="167"/>
    </row>
    <row r="235" spans="1:5" x14ac:dyDescent="0.2">
      <c r="E235" s="167"/>
    </row>
    <row r="236" spans="1:5" x14ac:dyDescent="0.2">
      <c r="E236" s="167"/>
    </row>
    <row r="237" spans="1:5" x14ac:dyDescent="0.2">
      <c r="E237" s="167"/>
    </row>
    <row r="238" spans="1:5" x14ac:dyDescent="0.2">
      <c r="E238" s="167"/>
    </row>
    <row r="239" spans="1:5" x14ac:dyDescent="0.2">
      <c r="E239" s="167"/>
    </row>
    <row r="240" spans="1:5" x14ac:dyDescent="0.2">
      <c r="A240" s="224"/>
      <c r="B240" s="224"/>
    </row>
    <row r="241" spans="1:7" x14ac:dyDescent="0.2">
      <c r="A241" s="223"/>
      <c r="B241" s="223"/>
      <c r="C241" s="226"/>
      <c r="D241" s="226"/>
      <c r="E241" s="227"/>
      <c r="F241" s="226"/>
      <c r="G241" s="228"/>
    </row>
    <row r="242" spans="1:7" x14ac:dyDescent="0.2">
      <c r="A242" s="229"/>
      <c r="B242" s="229"/>
      <c r="C242" s="223"/>
      <c r="D242" s="223"/>
      <c r="E242" s="230"/>
      <c r="F242" s="223"/>
      <c r="G242" s="223"/>
    </row>
    <row r="243" spans="1:7" x14ac:dyDescent="0.2">
      <c r="A243" s="223"/>
      <c r="B243" s="223"/>
      <c r="C243" s="223"/>
      <c r="D243" s="223"/>
      <c r="E243" s="230"/>
      <c r="F243" s="223"/>
      <c r="G243" s="223"/>
    </row>
    <row r="244" spans="1:7" x14ac:dyDescent="0.2">
      <c r="A244" s="223"/>
      <c r="B244" s="223"/>
      <c r="C244" s="223"/>
      <c r="D244" s="223"/>
      <c r="E244" s="230"/>
      <c r="F244" s="223"/>
      <c r="G244" s="223"/>
    </row>
    <row r="245" spans="1:7" x14ac:dyDescent="0.2">
      <c r="A245" s="223"/>
      <c r="B245" s="223"/>
      <c r="C245" s="223"/>
      <c r="D245" s="223"/>
      <c r="E245" s="230"/>
      <c r="F245" s="223"/>
      <c r="G245" s="223"/>
    </row>
    <row r="246" spans="1:7" x14ac:dyDescent="0.2">
      <c r="A246" s="223"/>
      <c r="B246" s="223"/>
      <c r="C246" s="223"/>
      <c r="D246" s="223"/>
      <c r="E246" s="230"/>
      <c r="F246" s="223"/>
      <c r="G246" s="223"/>
    </row>
    <row r="247" spans="1:7" x14ac:dyDescent="0.2">
      <c r="A247" s="223"/>
      <c r="B247" s="223"/>
      <c r="C247" s="223"/>
      <c r="D247" s="223"/>
      <c r="E247" s="230"/>
      <c r="F247" s="223"/>
      <c r="G247" s="223"/>
    </row>
    <row r="248" spans="1:7" x14ac:dyDescent="0.2">
      <c r="A248" s="223"/>
      <c r="B248" s="223"/>
      <c r="C248" s="223"/>
      <c r="D248" s="223"/>
      <c r="E248" s="230"/>
      <c r="F248" s="223"/>
      <c r="G248" s="223"/>
    </row>
    <row r="249" spans="1:7" x14ac:dyDescent="0.2">
      <c r="A249" s="223"/>
      <c r="B249" s="223"/>
      <c r="C249" s="223"/>
      <c r="D249" s="223"/>
      <c r="E249" s="230"/>
      <c r="F249" s="223"/>
      <c r="G249" s="223"/>
    </row>
    <row r="250" spans="1:7" x14ac:dyDescent="0.2">
      <c r="A250" s="223"/>
      <c r="B250" s="223"/>
      <c r="C250" s="223"/>
      <c r="D250" s="223"/>
      <c r="E250" s="230"/>
      <c r="F250" s="223"/>
      <c r="G250" s="223"/>
    </row>
    <row r="251" spans="1:7" x14ac:dyDescent="0.2">
      <c r="A251" s="223"/>
      <c r="B251" s="223"/>
      <c r="C251" s="223"/>
      <c r="D251" s="223"/>
      <c r="E251" s="230"/>
      <c r="F251" s="223"/>
      <c r="G251" s="223"/>
    </row>
    <row r="252" spans="1:7" x14ac:dyDescent="0.2">
      <c r="A252" s="223"/>
      <c r="B252" s="223"/>
      <c r="C252" s="223"/>
      <c r="D252" s="223"/>
      <c r="E252" s="230"/>
      <c r="F252" s="223"/>
      <c r="G252" s="223"/>
    </row>
    <row r="253" spans="1:7" x14ac:dyDescent="0.2">
      <c r="A253" s="223"/>
      <c r="B253" s="223"/>
      <c r="C253" s="223"/>
      <c r="D253" s="223"/>
      <c r="E253" s="230"/>
      <c r="F253" s="223"/>
      <c r="G253" s="223"/>
    </row>
    <row r="254" spans="1:7" x14ac:dyDescent="0.2">
      <c r="A254" s="223"/>
      <c r="B254" s="223"/>
      <c r="C254" s="223"/>
      <c r="D254" s="223"/>
      <c r="E254" s="230"/>
      <c r="F254" s="223"/>
      <c r="G254" s="223"/>
    </row>
  </sheetData>
  <mergeCells count="121">
    <mergeCell ref="C174:D174"/>
    <mergeCell ref="C176:G176"/>
    <mergeCell ref="C177:D177"/>
    <mergeCell ref="C166:G166"/>
    <mergeCell ref="C167:D167"/>
    <mergeCell ref="C168:D168"/>
    <mergeCell ref="C170:G170"/>
    <mergeCell ref="C171:D171"/>
    <mergeCell ref="C173:G173"/>
    <mergeCell ref="C157:D157"/>
    <mergeCell ref="C159:G159"/>
    <mergeCell ref="C160:D160"/>
    <mergeCell ref="C162:G162"/>
    <mergeCell ref="C163:D163"/>
    <mergeCell ref="C164:D164"/>
    <mergeCell ref="C148:D148"/>
    <mergeCell ref="C150:G150"/>
    <mergeCell ref="C151:D151"/>
    <mergeCell ref="C153:G153"/>
    <mergeCell ref="C154:D154"/>
    <mergeCell ref="C156:G156"/>
    <mergeCell ref="C139:D139"/>
    <mergeCell ref="C141:G141"/>
    <mergeCell ref="C142:D142"/>
    <mergeCell ref="C144:G144"/>
    <mergeCell ref="C145:D145"/>
    <mergeCell ref="C147:G147"/>
    <mergeCell ref="C130:D130"/>
    <mergeCell ref="C132:G132"/>
    <mergeCell ref="C133:D133"/>
    <mergeCell ref="C135:G135"/>
    <mergeCell ref="C136:D136"/>
    <mergeCell ref="C138:G138"/>
    <mergeCell ref="C121:D121"/>
    <mergeCell ref="C123:G123"/>
    <mergeCell ref="C124:D124"/>
    <mergeCell ref="C126:G126"/>
    <mergeCell ref="C127:D127"/>
    <mergeCell ref="C129:G129"/>
    <mergeCell ref="C112:D112"/>
    <mergeCell ref="C114:G114"/>
    <mergeCell ref="C115:D115"/>
    <mergeCell ref="C117:G117"/>
    <mergeCell ref="C118:D118"/>
    <mergeCell ref="C120:G120"/>
    <mergeCell ref="C103:D103"/>
    <mergeCell ref="C105:G105"/>
    <mergeCell ref="C106:D106"/>
    <mergeCell ref="C108:G108"/>
    <mergeCell ref="C109:D109"/>
    <mergeCell ref="C111:G111"/>
    <mergeCell ref="C94:D94"/>
    <mergeCell ref="C96:G96"/>
    <mergeCell ref="C97:D97"/>
    <mergeCell ref="C99:G99"/>
    <mergeCell ref="C100:D100"/>
    <mergeCell ref="C102:G102"/>
    <mergeCell ref="C85:D85"/>
    <mergeCell ref="C87:G87"/>
    <mergeCell ref="C88:D88"/>
    <mergeCell ref="C90:G90"/>
    <mergeCell ref="C91:D91"/>
    <mergeCell ref="C93:G93"/>
    <mergeCell ref="C76:D76"/>
    <mergeCell ref="C78:G78"/>
    <mergeCell ref="C79:D79"/>
    <mergeCell ref="C81:G81"/>
    <mergeCell ref="C82:D82"/>
    <mergeCell ref="C84:G84"/>
    <mergeCell ref="C67:D67"/>
    <mergeCell ref="C69:G69"/>
    <mergeCell ref="C70:D70"/>
    <mergeCell ref="C72:G72"/>
    <mergeCell ref="C73:D73"/>
    <mergeCell ref="C75:G75"/>
    <mergeCell ref="C49:G49"/>
    <mergeCell ref="C50:D50"/>
    <mergeCell ref="C52:G52"/>
    <mergeCell ref="C53:D53"/>
    <mergeCell ref="C55:G55"/>
    <mergeCell ref="C56:D56"/>
    <mergeCell ref="C57:D57"/>
    <mergeCell ref="C59:G59"/>
    <mergeCell ref="C60:D60"/>
    <mergeCell ref="C40:D40"/>
    <mergeCell ref="C41:D41"/>
    <mergeCell ref="C42:D42"/>
    <mergeCell ref="C44:G44"/>
    <mergeCell ref="C45:D45"/>
    <mergeCell ref="C62:G62"/>
    <mergeCell ref="C63:D63"/>
    <mergeCell ref="C64:D64"/>
    <mergeCell ref="C66:G66"/>
    <mergeCell ref="C33:D33"/>
    <mergeCell ref="C34:D34"/>
    <mergeCell ref="C35:D35"/>
    <mergeCell ref="C37:G37"/>
    <mergeCell ref="C38:G38"/>
    <mergeCell ref="C39:D39"/>
    <mergeCell ref="C26:D26"/>
    <mergeCell ref="C27:D27"/>
    <mergeCell ref="C28:D28"/>
    <mergeCell ref="C30:G30"/>
    <mergeCell ref="C31:G31"/>
    <mergeCell ref="C32:D32"/>
    <mergeCell ref="C17:G17"/>
    <mergeCell ref="C18:D18"/>
    <mergeCell ref="C19:D19"/>
    <mergeCell ref="C20:D20"/>
    <mergeCell ref="C21:D21"/>
    <mergeCell ref="C23:G23"/>
    <mergeCell ref="C24:G24"/>
    <mergeCell ref="C25:D25"/>
    <mergeCell ref="A1:G1"/>
    <mergeCell ref="A3:B3"/>
    <mergeCell ref="A4:B4"/>
    <mergeCell ref="E4:G4"/>
    <mergeCell ref="C9:G9"/>
    <mergeCell ref="C10:D10"/>
    <mergeCell ref="C12:G12"/>
    <mergeCell ref="C13:D13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E2C731E3D44441B020D3C846022277" ma:contentTypeVersion="0" ma:contentTypeDescription="Vytvoří nový dokument" ma:contentTypeScope="" ma:versionID="4981771deb8b19f3acfd43a3c08be36a">
  <xsd:schema xmlns:xsd="http://www.w3.org/2001/XMLSchema" xmlns:xs="http://www.w3.org/2001/XMLSchema" xmlns:p="http://schemas.microsoft.com/office/2006/metadata/properties" xmlns:ns2="34c71ef0-4067-41da-ac56-92115686f297" targetNamespace="http://schemas.microsoft.com/office/2006/metadata/properties" ma:root="true" ma:fieldsID="27abc1fd1d7ff32d3694ccd0ac334304" ns2:_="">
    <xsd:import namespace="34c71ef0-4067-41da-ac56-92115686f29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71ef0-4067-41da-ac56-92115686f29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4c71ef0-4067-41da-ac56-92115686f297">Q4C7HCYWQS5Z-917-202631</_dlc_DocId>
    <_dlc_DocIdUrl xmlns="34c71ef0-4067-41da-ac56-92115686f297">
      <Url>http://01ekklapl:88/Firma/_layouts/DocIdRedir.aspx?ID=Q4C7HCYWQS5Z-917-202631</Url>
      <Description>Q4C7HCYWQS5Z-917-202631</Description>
    </_dlc_DocIdUrl>
  </documentManagement>
</p:properties>
</file>

<file path=customXml/itemProps1.xml><?xml version="1.0" encoding="utf-8"?>
<ds:datastoreItem xmlns:ds="http://schemas.openxmlformats.org/officeDocument/2006/customXml" ds:itemID="{BAB00448-B571-46D9-9262-DCF070CE72AB}"/>
</file>

<file path=customXml/itemProps2.xml><?xml version="1.0" encoding="utf-8"?>
<ds:datastoreItem xmlns:ds="http://schemas.openxmlformats.org/officeDocument/2006/customXml" ds:itemID="{06AAFF8B-E11B-411E-BA23-008EB9BD7240}"/>
</file>

<file path=customXml/itemProps3.xml><?xml version="1.0" encoding="utf-8"?>
<ds:datastoreItem xmlns:ds="http://schemas.openxmlformats.org/officeDocument/2006/customXml" ds:itemID="{B501C933-2F9C-41E0-8A0B-CAC216F6101A}"/>
</file>

<file path=customXml/itemProps4.xml><?xml version="1.0" encoding="utf-8"?>
<ds:datastoreItem xmlns:ds="http://schemas.openxmlformats.org/officeDocument/2006/customXml" ds:itemID="{7131D36A-D35D-40C6-AFC0-BCDCF772F5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Miroslav Vypušťák</cp:lastModifiedBy>
  <dcterms:created xsi:type="dcterms:W3CDTF">2013-08-29T16:09:11Z</dcterms:created>
  <dcterms:modified xsi:type="dcterms:W3CDTF">2013-08-29T16:10:37Z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7ec78633-949c-4dfd-b3b7-22f012faab6b</vt:lpwstr>
  </property>
  <property fmtid="{D5CDD505-2E9C-101B-9397-08002B2CF9AE}" pid="3" name="ContentTypeId">
    <vt:lpwstr>0x010100B6E2C731E3D44441B020D3C846022277</vt:lpwstr>
  </property>
</Properties>
</file>