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5" windowWidth="20730" windowHeight="11760" tabRatio="662"/>
  </bookViews>
  <sheets>
    <sheet name="Krycí" sheetId="3" r:id="rId1"/>
    <sheet name="rekap" sheetId="2" r:id="rId2"/>
    <sheet name="SK" sheetId="15" r:id="rId3"/>
    <sheet name="CCTV" sheetId="1" r:id="rId4"/>
    <sheet name="PZTS" sheetId="16" r:id="rId5"/>
    <sheet name="EKV" sheetId="17" r:id="rId6"/>
    <sheet name="JČ" sheetId="11" r:id="rId7"/>
    <sheet name="STA" sheetId="10" r:id="rId8"/>
    <sheet name="PS" sheetId="12" r:id="rId9"/>
    <sheet name="GN" sheetId="20" r:id="rId10"/>
    <sheet name="PARK" sheetId="25" r:id="rId11"/>
  </sheets>
  <externalReferences>
    <externalReference r:id="rId12"/>
    <externalReference r:id="rId13"/>
  </externalReferences>
  <definedNames>
    <definedName name="a" localSheetId="5">'[1]SO 11.1A Výkaz výměr'!#REF!</definedName>
    <definedName name="a" localSheetId="9">'[1]SO 11.1A Výkaz výměr'!#REF!</definedName>
    <definedName name="a" localSheetId="10">'[1]SO 11.1A Výkaz výměr'!#REF!</definedName>
    <definedName name="a" localSheetId="4">'[1]SO 11.1A Výkaz výměr'!#REF!</definedName>
    <definedName name="a">'[1]SO 11.1A Výkaz výměr'!#REF!</definedName>
    <definedName name="aaa" localSheetId="5">'[2]SO 51.4 Výkaz výměr'!#REF!</definedName>
    <definedName name="aaa" localSheetId="9">'[2]SO 51.4 Výkaz výměr'!#REF!</definedName>
    <definedName name="aaa" localSheetId="10">'[2]SO 51.4 Výkaz výměr'!#REF!</definedName>
    <definedName name="aaa">'[2]SO 51.4 Výkaz výměr'!#REF!</definedName>
    <definedName name="AL_obvodový_plášť" localSheetId="5">'[1]SO 11.1A Výkaz výměr'!#REF!</definedName>
    <definedName name="AL_obvodový_plášť" localSheetId="9">'[1]SO 11.1A Výkaz výměr'!#REF!</definedName>
    <definedName name="AL_obvodový_plášť" localSheetId="10">'[1]SO 11.1A Výkaz výměr'!#REF!</definedName>
    <definedName name="AL_obvodový_plášť" localSheetId="4">'[1]SO 11.1A Výkaz výměr'!#REF!</definedName>
    <definedName name="AL_obvodový_plášť">'[1]SO 11.1A Výkaz výměr'!#REF!</definedName>
    <definedName name="asd" localSheetId="5">'[1]SO 11.1A Výkaz výměr'!#REF!</definedName>
    <definedName name="asd" localSheetId="9">'[1]SO 11.1A Výkaz výměr'!#REF!</definedName>
    <definedName name="asd" localSheetId="10">'[1]SO 11.1A Výkaz výměr'!#REF!</definedName>
    <definedName name="asd" localSheetId="4">'[1]SO 11.1A Výkaz výměr'!#REF!</definedName>
    <definedName name="asd">'[1]SO 11.1A Výkaz výměr'!#REF!</definedName>
    <definedName name="bbb" localSheetId="5">'[1]SO 11.1A Výkaz výměr'!#REF!</definedName>
    <definedName name="bbb" localSheetId="9">'[1]SO 11.1A Výkaz výměr'!#REF!</definedName>
    <definedName name="bbb" localSheetId="10">'[1]SO 11.1A Výkaz výměr'!#REF!</definedName>
    <definedName name="bbb">'[1]SO 11.1A Výkaz výměr'!#REF!</definedName>
    <definedName name="ccc" localSheetId="5">'[1]SO 11.1A Výkaz výměr'!#REF!</definedName>
    <definedName name="ccc" localSheetId="9">'[1]SO 11.1A Výkaz výměr'!#REF!</definedName>
    <definedName name="ccc" localSheetId="10">'[1]SO 11.1A Výkaz výměr'!#REF!</definedName>
    <definedName name="ccc">'[1]SO 11.1A Výkaz výměr'!#REF!</definedName>
    <definedName name="ddd" localSheetId="5">'[1]SO 11.1A Výkaz výměr'!#REF!</definedName>
    <definedName name="ddd" localSheetId="9">'[1]SO 11.1A Výkaz výměr'!#REF!</definedName>
    <definedName name="ddd" localSheetId="10">'[1]SO 11.1A Výkaz výměr'!#REF!</definedName>
    <definedName name="ddd">'[1]SO 11.1A Výkaz výměr'!#REF!</definedName>
    <definedName name="e" localSheetId="5">'[2]SO 51.4 Výkaz výměr'!#REF!</definedName>
    <definedName name="e" localSheetId="9">'[2]SO 51.4 Výkaz výměr'!#REF!</definedName>
    <definedName name="e" localSheetId="10">'[2]SO 51.4 Výkaz výměr'!#REF!</definedName>
    <definedName name="e">'[2]SO 51.4 Výkaz výměr'!#REF!</definedName>
    <definedName name="eč" localSheetId="5">'[2]SO 51.4 Výkaz výměr'!#REF!</definedName>
    <definedName name="eč" localSheetId="9">'[2]SO 51.4 Výkaz výměr'!#REF!</definedName>
    <definedName name="eč" localSheetId="10">'[2]SO 51.4 Výkaz výměr'!#REF!</definedName>
    <definedName name="eč" localSheetId="4">'[2]SO 51.4 Výkaz výměr'!#REF!</definedName>
    <definedName name="eč">'[2]SO 51.4 Výkaz výměr'!#REF!</definedName>
    <definedName name="Izolace_akustické" localSheetId="5">'[1]SO 11.1A Výkaz výměr'!#REF!</definedName>
    <definedName name="Izolace_akustické" localSheetId="9">'[1]SO 11.1A Výkaz výměr'!#REF!</definedName>
    <definedName name="Izolace_akustické" localSheetId="10">'[1]SO 11.1A Výkaz výměr'!#REF!</definedName>
    <definedName name="Izolace_akustické" localSheetId="4">'[1]SO 11.1A Výkaz výměr'!#REF!</definedName>
    <definedName name="Izolace_akustické">'[1]SO 11.1A Výkaz výměr'!#REF!</definedName>
    <definedName name="Izolace_proti_vodě" localSheetId="5">'[1]SO 11.1A Výkaz výměr'!#REF!</definedName>
    <definedName name="Izolace_proti_vodě" localSheetId="9">'[1]SO 11.1A Výkaz výměr'!#REF!</definedName>
    <definedName name="Izolace_proti_vodě" localSheetId="10">'[1]SO 11.1A Výkaz výměr'!#REF!</definedName>
    <definedName name="Izolace_proti_vodě" localSheetId="4">'[1]SO 11.1A Výkaz výměr'!#REF!</definedName>
    <definedName name="Izolace_proti_vodě">'[1]SO 11.1A Výkaz výměr'!#REF!</definedName>
    <definedName name="Komunikace" localSheetId="5">'[1]SO 11.1A Výkaz výměr'!#REF!</definedName>
    <definedName name="Komunikace" localSheetId="9">'[1]SO 11.1A Výkaz výměr'!#REF!</definedName>
    <definedName name="Komunikace" localSheetId="10">'[1]SO 11.1A Výkaz výměr'!#REF!</definedName>
    <definedName name="Komunikace" localSheetId="4">'[1]SO 11.1A Výkaz výměr'!#REF!</definedName>
    <definedName name="Komunikace">'[1]SO 11.1A Výkaz výměr'!#REF!</definedName>
    <definedName name="Konstrukce_klempířské" localSheetId="5">'[1]SO 11.1A Výkaz výměr'!#REF!</definedName>
    <definedName name="Konstrukce_klempířské" localSheetId="9">'[1]SO 11.1A Výkaz výměr'!#REF!</definedName>
    <definedName name="Konstrukce_klempířské" localSheetId="10">'[1]SO 11.1A Výkaz výměr'!#REF!</definedName>
    <definedName name="Konstrukce_klempířské" localSheetId="4">'[1]SO 11.1A Výkaz výměr'!#REF!</definedName>
    <definedName name="Konstrukce_klempířské">'[1]SO 11.1A Výkaz výměr'!#REF!</definedName>
    <definedName name="Konstrukce_tesařské" localSheetId="5">'[2]SO 51.4 Výkaz výměr'!#REF!</definedName>
    <definedName name="Konstrukce_tesařské" localSheetId="9">'[2]SO 51.4 Výkaz výměr'!#REF!</definedName>
    <definedName name="Konstrukce_tesařské" localSheetId="10">'[2]SO 51.4 Výkaz výměr'!#REF!</definedName>
    <definedName name="Konstrukce_tesařské" localSheetId="4">'[2]SO 51.4 Výkaz výměr'!#REF!</definedName>
    <definedName name="Konstrukce_tesařské">'[2]SO 51.4 Výkaz výměr'!#REF!</definedName>
    <definedName name="Konstrukce_truhlářské" localSheetId="5">'[1]SO 11.1A Výkaz výměr'!#REF!</definedName>
    <definedName name="Konstrukce_truhlářské" localSheetId="9">'[1]SO 11.1A Výkaz výměr'!#REF!</definedName>
    <definedName name="Konstrukce_truhlářské" localSheetId="10">'[1]SO 11.1A Výkaz výměr'!#REF!</definedName>
    <definedName name="Konstrukce_truhlářské" localSheetId="4">'[1]SO 11.1A Výkaz výměr'!#REF!</definedName>
    <definedName name="Konstrukce_truhlářské">'[1]SO 11.1A Výkaz výměr'!#REF!</definedName>
    <definedName name="Kovové_stavební_doplňkové_konstrukce" localSheetId="5">'[1]SO 11.1A Výkaz výměr'!#REF!</definedName>
    <definedName name="Kovové_stavební_doplňkové_konstrukce" localSheetId="9">'[1]SO 11.1A Výkaz výměr'!#REF!</definedName>
    <definedName name="Kovové_stavební_doplňkové_konstrukce" localSheetId="10">'[1]SO 11.1A Výkaz výměr'!#REF!</definedName>
    <definedName name="Kovové_stavební_doplňkové_konstrukce" localSheetId="4">'[1]SO 11.1A Výkaz výměr'!#REF!</definedName>
    <definedName name="Kovové_stavební_doplňkové_konstrukce">'[1]SO 11.1A Výkaz výměr'!#REF!</definedName>
    <definedName name="KSDK" localSheetId="5">'[2]SO 51.4 Výkaz výměr'!#REF!</definedName>
    <definedName name="KSDK" localSheetId="9">'[2]SO 51.4 Výkaz výměr'!#REF!</definedName>
    <definedName name="KSDK" localSheetId="10">'[2]SO 51.4 Výkaz výměr'!#REF!</definedName>
    <definedName name="KSDK" localSheetId="4">'[2]SO 51.4 Výkaz výměr'!#REF!</definedName>
    <definedName name="KSDK">'[2]SO 51.4 Výkaz výměr'!#REF!</definedName>
    <definedName name="Malby__tapety__nátěry__nástřiky" localSheetId="5">'[1]SO 11.1A Výkaz výměr'!#REF!</definedName>
    <definedName name="Malby__tapety__nátěry__nástřiky" localSheetId="9">'[1]SO 11.1A Výkaz výměr'!#REF!</definedName>
    <definedName name="Malby__tapety__nátěry__nástřiky" localSheetId="10">'[1]SO 11.1A Výkaz výměr'!#REF!</definedName>
    <definedName name="Malby__tapety__nátěry__nástřiky" localSheetId="4">'[1]SO 11.1A Výkaz výměr'!#REF!</definedName>
    <definedName name="Malby__tapety__nátěry__nástřiky">'[1]SO 11.1A Výkaz výměr'!#REF!</definedName>
    <definedName name="_xlnm.Print_Titles" localSheetId="3">CCTV!$1:$1</definedName>
    <definedName name="_xlnm.Print_Titles" localSheetId="5">EKV!$1:$1</definedName>
    <definedName name="_xlnm.Print_Titles" localSheetId="9">GN!$1:$1</definedName>
    <definedName name="_xlnm.Print_Titles" localSheetId="6">JČ!$1:$1</definedName>
    <definedName name="_xlnm.Print_Titles" localSheetId="10">PARK!$1:$1</definedName>
    <definedName name="_xlnm.Print_Titles" localSheetId="8">PS!$1:$1</definedName>
    <definedName name="_xlnm.Print_Titles" localSheetId="4">PZTS!$1:$1</definedName>
    <definedName name="_xlnm.Print_Titles" localSheetId="2">SK!$1:$1</definedName>
    <definedName name="_xlnm.Print_Titles" localSheetId="7">STA!$1:$1</definedName>
    <definedName name="Obklady_keramické" localSheetId="5">'[1]SO 11.1A Výkaz výměr'!#REF!</definedName>
    <definedName name="Obklady_keramické" localSheetId="9">'[1]SO 11.1A Výkaz výměr'!#REF!</definedName>
    <definedName name="Obklady_keramické" localSheetId="10">'[1]SO 11.1A Výkaz výměr'!#REF!</definedName>
    <definedName name="Obklady_keramické" localSheetId="4">'[1]SO 11.1A Výkaz výměr'!#REF!</definedName>
    <definedName name="Obklady_keramické">'[1]SO 11.1A Výkaz výměr'!#REF!</definedName>
    <definedName name="_xlnm.Print_Area" localSheetId="3">CCTV!$A$1:$K$59</definedName>
    <definedName name="_xlnm.Print_Area" localSheetId="9">GN!$A$1:$K$22</definedName>
    <definedName name="_xlnm.Print_Area" localSheetId="4">PZTS!$A$1:$L$72</definedName>
    <definedName name="_xlnm.Print_Area" localSheetId="2">SK!$A$1:$K$163</definedName>
    <definedName name="Ostatní_výrobky" localSheetId="5">'[2]SO 51.4 Výkaz výměr'!#REF!</definedName>
    <definedName name="Ostatní_výrobky" localSheetId="9">'[2]SO 51.4 Výkaz výměr'!#REF!</definedName>
    <definedName name="Ostatní_výrobky" localSheetId="10">'[2]SO 51.4 Výkaz výměr'!#REF!</definedName>
    <definedName name="Ostatní_výrobky" localSheetId="4">'[2]SO 51.4 Výkaz výměr'!#REF!</definedName>
    <definedName name="Ostatní_výrobky">'[2]SO 51.4 Výkaz výměr'!#REF!</definedName>
    <definedName name="Podhl" localSheetId="5">'[2]SO 51.4 Výkaz výměr'!#REF!</definedName>
    <definedName name="Podhl" localSheetId="9">'[2]SO 51.4 Výkaz výměr'!#REF!</definedName>
    <definedName name="Podhl" localSheetId="10">'[2]SO 51.4 Výkaz výměr'!#REF!</definedName>
    <definedName name="Podhl" localSheetId="4">'[2]SO 51.4 Výkaz výměr'!#REF!</definedName>
    <definedName name="Podhl">'[2]SO 51.4 Výkaz výměr'!#REF!</definedName>
    <definedName name="Podhledy" localSheetId="5">'[1]SO 11.1A Výkaz výměr'!#REF!</definedName>
    <definedName name="Podhledy" localSheetId="9">'[1]SO 11.1A Výkaz výměr'!#REF!</definedName>
    <definedName name="Podhledy" localSheetId="10">'[1]SO 11.1A Výkaz výměr'!#REF!</definedName>
    <definedName name="Podhledy" localSheetId="4">'[1]SO 11.1A Výkaz výměr'!#REF!</definedName>
    <definedName name="Podhledy">'[1]SO 11.1A Výkaz výměr'!#REF!</definedName>
    <definedName name="REKAPITULACE" localSheetId="5">'[1]SO 11.1A Výkaz výměr'!#REF!</definedName>
    <definedName name="REKAPITULACE" localSheetId="9">'[1]SO 11.1A Výkaz výměr'!#REF!</definedName>
    <definedName name="REKAPITULACE" localSheetId="10">'[1]SO 11.1A Výkaz výměr'!#REF!</definedName>
    <definedName name="REKAPITULACE" localSheetId="4">'[1]SO 11.1A Výkaz výměr'!#REF!</definedName>
    <definedName name="REKAPITULACE">'[1]SO 11.1A Výkaz výměr'!#REF!</definedName>
    <definedName name="Sádrokartonové_konstrukce" localSheetId="5">'[1]SO 11.1A Výkaz výměr'!#REF!</definedName>
    <definedName name="Sádrokartonové_konstrukce" localSheetId="9">'[1]SO 11.1A Výkaz výměr'!#REF!</definedName>
    <definedName name="Sádrokartonové_konstrukce" localSheetId="10">'[1]SO 11.1A Výkaz výměr'!#REF!</definedName>
    <definedName name="Sádrokartonové_konstrukce" localSheetId="4">'[1]SO 11.1A Výkaz výměr'!#REF!</definedName>
    <definedName name="Sádrokartonové_konstrukce">'[1]SO 11.1A Výkaz výměr'!#REF!</definedName>
    <definedName name="Vodorovné_konstrukce" localSheetId="5">'[2]SO 51.4 Výkaz výměr'!#REF!</definedName>
    <definedName name="Vodorovné_konstrukce" localSheetId="9">'[2]SO 51.4 Výkaz výměr'!#REF!</definedName>
    <definedName name="Vodorovné_konstrukce" localSheetId="10">'[2]SO 51.4 Výkaz výměr'!#REF!</definedName>
    <definedName name="Vodorovné_konstrukce" localSheetId="4">'[2]SO 51.4 Výkaz výměr'!#REF!</definedName>
    <definedName name="Vodorovné_konstrukce">'[2]SO 51.4 Výkaz výměr'!#REF!</definedName>
    <definedName name="Základy" localSheetId="5">'[2]SO 51.4 Výkaz výměr'!#REF!</definedName>
    <definedName name="Základy" localSheetId="9">'[2]SO 51.4 Výkaz výměr'!#REF!</definedName>
    <definedName name="Základy" localSheetId="10">'[2]SO 51.4 Výkaz výměr'!#REF!</definedName>
    <definedName name="Základy" localSheetId="4">'[2]SO 51.4 Výkaz výměr'!#REF!</definedName>
    <definedName name="Základy">'[2]SO 51.4 Výkaz výměr'!#REF!</definedName>
    <definedName name="Zemní_práce" localSheetId="5">'[2]SO 51.4 Výkaz výměr'!#REF!</definedName>
    <definedName name="Zemní_práce" localSheetId="9">'[2]SO 51.4 Výkaz výměr'!#REF!</definedName>
    <definedName name="Zemní_práce" localSheetId="10">'[2]SO 51.4 Výkaz výměr'!#REF!</definedName>
    <definedName name="Zemní_práce" localSheetId="4">'[2]SO 51.4 Výkaz výměr'!#REF!</definedName>
    <definedName name="Zemní_práce">'[2]SO 51.4 Výkaz výměr'!#REF!</definedName>
  </definedNames>
  <calcPr calcId="145621"/>
</workbook>
</file>

<file path=xl/calcChain.xml><?xml version="1.0" encoding="utf-8"?>
<calcChain xmlns="http://schemas.openxmlformats.org/spreadsheetml/2006/main">
  <c r="K53" i="1" l="1"/>
  <c r="K54" i="1"/>
  <c r="F4" i="20"/>
  <c r="F5" i="20"/>
  <c r="F4" i="1"/>
  <c r="F27" i="16"/>
  <c r="L27" i="16" s="1"/>
  <c r="F14" i="11"/>
  <c r="L14" i="11" s="1"/>
  <c r="G145" i="15"/>
  <c r="G106" i="15"/>
  <c r="H106" i="15"/>
  <c r="J106" i="15"/>
  <c r="I106" i="15"/>
  <c r="I146" i="15" s="1"/>
  <c r="B21" i="2"/>
  <c r="A21" i="2"/>
  <c r="B24" i="2"/>
  <c r="B19" i="2"/>
  <c r="A19" i="2"/>
  <c r="K21" i="25"/>
  <c r="F21" i="25"/>
  <c r="F20" i="25"/>
  <c r="K20" i="25" s="1"/>
  <c r="F7" i="25"/>
  <c r="K7" i="25" s="1"/>
  <c r="F6" i="25"/>
  <c r="K6" i="25" s="1"/>
  <c r="F129" i="15" l="1"/>
  <c r="F130" i="15"/>
  <c r="H43" i="16"/>
  <c r="I43" i="16"/>
  <c r="J43" i="16"/>
  <c r="G43" i="16"/>
  <c r="F16" i="17"/>
  <c r="F17" i="17"/>
  <c r="F30" i="16"/>
  <c r="L30" i="16" s="1"/>
  <c r="F29" i="16"/>
  <c r="L29" i="16" s="1"/>
  <c r="F28" i="16"/>
  <c r="L28" i="16" s="1"/>
  <c r="F13" i="20" l="1"/>
  <c r="K13" i="20" s="1"/>
  <c r="F6" i="20" l="1"/>
  <c r="F7" i="20"/>
  <c r="F8" i="20"/>
  <c r="F9" i="20"/>
  <c r="F11" i="20"/>
  <c r="F12" i="20"/>
  <c r="F10" i="1" l="1"/>
  <c r="K10" i="1" s="1"/>
  <c r="H56" i="16" l="1"/>
  <c r="I56" i="16"/>
  <c r="J56" i="16"/>
  <c r="G56" i="16"/>
  <c r="F56" i="16" l="1"/>
  <c r="L56" i="16" s="1"/>
  <c r="F41" i="16"/>
  <c r="L41" i="16" s="1"/>
  <c r="B18" i="2"/>
  <c r="A18" i="2"/>
  <c r="F18" i="25"/>
  <c r="K18" i="25" s="1"/>
  <c r="F4" i="25"/>
  <c r="F5" i="25"/>
  <c r="K5" i="25" s="1"/>
  <c r="F155" i="15" l="1"/>
  <c r="F154" i="15"/>
  <c r="F151" i="15"/>
  <c r="K151" i="15" s="1"/>
  <c r="F152" i="15"/>
  <c r="K152" i="15" s="1"/>
  <c r="J142" i="15"/>
  <c r="H134" i="15"/>
  <c r="I134" i="15"/>
  <c r="J134" i="15"/>
  <c r="G134" i="15"/>
  <c r="H133" i="15"/>
  <c r="I133" i="15"/>
  <c r="J133" i="15"/>
  <c r="G133" i="15"/>
  <c r="F135" i="15"/>
  <c r="F136" i="15"/>
  <c r="F137" i="15"/>
  <c r="F138" i="15"/>
  <c r="F139" i="15"/>
  <c r="F140" i="15"/>
  <c r="F141" i="15"/>
  <c r="F142" i="15"/>
  <c r="F132" i="15"/>
  <c r="F110" i="15"/>
  <c r="K110" i="15" s="1"/>
  <c r="F111" i="15"/>
  <c r="K111" i="15" s="1"/>
  <c r="F112" i="15"/>
  <c r="F124" i="15"/>
  <c r="K124" i="15" s="1"/>
  <c r="F125" i="15"/>
  <c r="K125" i="15" s="1"/>
  <c r="F128" i="15"/>
  <c r="K128" i="15" s="1"/>
  <c r="K129" i="15"/>
  <c r="H127" i="15"/>
  <c r="I127" i="15"/>
  <c r="J127" i="15"/>
  <c r="G127" i="15"/>
  <c r="H126" i="15"/>
  <c r="I126" i="15"/>
  <c r="J126" i="15"/>
  <c r="G126" i="15"/>
  <c r="F127" i="15" l="1"/>
  <c r="K127" i="15" s="1"/>
  <c r="F126" i="15"/>
  <c r="K126" i="15" s="1"/>
  <c r="F133" i="15"/>
  <c r="F134" i="15"/>
  <c r="K4" i="25"/>
  <c r="K26" i="25"/>
  <c r="F25" i="25"/>
  <c r="K25" i="25" s="1"/>
  <c r="K24" i="25"/>
  <c r="F23" i="25"/>
  <c r="K23" i="25" s="1"/>
  <c r="F22" i="25"/>
  <c r="K22" i="25" s="1"/>
  <c r="F19" i="25"/>
  <c r="K19" i="25" s="1"/>
  <c r="F17" i="25"/>
  <c r="K17" i="25" s="1"/>
  <c r="F16" i="25"/>
  <c r="K16" i="25" s="1"/>
  <c r="F15" i="25"/>
  <c r="K15" i="25" s="1"/>
  <c r="F14" i="25"/>
  <c r="K14" i="25" s="1"/>
  <c r="F13" i="25"/>
  <c r="K13" i="25" s="1"/>
  <c r="F12" i="25"/>
  <c r="K12" i="25" s="1"/>
  <c r="F11" i="25"/>
  <c r="K11" i="25" s="1"/>
  <c r="F10" i="25"/>
  <c r="K10" i="25" s="1"/>
  <c r="K9" i="25"/>
  <c r="F8" i="25"/>
  <c r="K8" i="25" s="1"/>
  <c r="H145" i="15"/>
  <c r="I145" i="15"/>
  <c r="J145" i="15"/>
  <c r="K135" i="15"/>
  <c r="K137" i="15"/>
  <c r="K138" i="15"/>
  <c r="K139" i="15"/>
  <c r="K140" i="15"/>
  <c r="K141" i="15"/>
  <c r="K142" i="15"/>
  <c r="F108" i="15"/>
  <c r="K108" i="15" s="1"/>
  <c r="G146" i="15"/>
  <c r="G143" i="15" s="1"/>
  <c r="G150" i="15" s="1"/>
  <c r="H146" i="15"/>
  <c r="H143" i="15" s="1"/>
  <c r="H150" i="15" s="1"/>
  <c r="I143" i="15"/>
  <c r="I150" i="15" s="1"/>
  <c r="J146" i="15"/>
  <c r="J143" i="15" s="1"/>
  <c r="J150" i="15" s="1"/>
  <c r="F105" i="15"/>
  <c r="K105" i="15" s="1"/>
  <c r="F104" i="15"/>
  <c r="K104" i="15" s="1"/>
  <c r="F103" i="15"/>
  <c r="K103" i="15" s="1"/>
  <c r="F102" i="15"/>
  <c r="K102" i="15" s="1"/>
  <c r="F101" i="15"/>
  <c r="K101" i="15" s="1"/>
  <c r="F119" i="15"/>
  <c r="K119" i="15" s="1"/>
  <c r="F116" i="15"/>
  <c r="K116" i="15" s="1"/>
  <c r="F117" i="15"/>
  <c r="K117" i="15" s="1"/>
  <c r="F118" i="15"/>
  <c r="K118" i="15" s="1"/>
  <c r="F123" i="15"/>
  <c r="K123" i="15" s="1"/>
  <c r="F98" i="15"/>
  <c r="K98" i="15" s="1"/>
  <c r="F97" i="15"/>
  <c r="K97" i="15" s="1"/>
  <c r="F96" i="15"/>
  <c r="K96" i="15" s="1"/>
  <c r="F92" i="15"/>
  <c r="K92" i="15" s="1"/>
  <c r="K112" i="15"/>
  <c r="F113" i="15"/>
  <c r="K113" i="15" s="1"/>
  <c r="F114" i="15"/>
  <c r="K114" i="15" s="1"/>
  <c r="F115" i="15"/>
  <c r="K115" i="15" s="1"/>
  <c r="F120" i="15"/>
  <c r="K120" i="15" s="1"/>
  <c r="F121" i="15"/>
  <c r="K121" i="15" s="1"/>
  <c r="F122" i="15"/>
  <c r="K122" i="15" s="1"/>
  <c r="F80" i="15"/>
  <c r="K80" i="15" s="1"/>
  <c r="F81" i="15"/>
  <c r="F82" i="15"/>
  <c r="F83" i="15"/>
  <c r="K84" i="15"/>
  <c r="F85" i="15"/>
  <c r="K85" i="15" s="1"/>
  <c r="F86" i="15"/>
  <c r="K86" i="15" s="1"/>
  <c r="F87" i="15"/>
  <c r="K87" i="15" s="1"/>
  <c r="F88" i="15"/>
  <c r="K88" i="15" s="1"/>
  <c r="K81" i="15"/>
  <c r="K82" i="15"/>
  <c r="K83" i="15"/>
  <c r="F147" i="15"/>
  <c r="K147" i="15" s="1"/>
  <c r="K41" i="15"/>
  <c r="K42" i="15"/>
  <c r="K59" i="15"/>
  <c r="K60" i="15"/>
  <c r="K89" i="15"/>
  <c r="F76" i="15"/>
  <c r="K76" i="15" s="1"/>
  <c r="F75" i="15"/>
  <c r="K75" i="15" s="1"/>
  <c r="F74" i="15"/>
  <c r="K74" i="15" s="1"/>
  <c r="F73" i="15"/>
  <c r="K73" i="15" s="1"/>
  <c r="F72" i="15"/>
  <c r="K72" i="15" s="1"/>
  <c r="F71" i="15"/>
  <c r="K71" i="15" s="1"/>
  <c r="F70" i="15"/>
  <c r="K70" i="15" s="1"/>
  <c r="F69" i="15"/>
  <c r="K69" i="15" s="1"/>
  <c r="F68" i="15"/>
  <c r="K68" i="15" s="1"/>
  <c r="F67" i="15"/>
  <c r="K67" i="15" s="1"/>
  <c r="F66" i="15"/>
  <c r="K66" i="15" s="1"/>
  <c r="F65" i="15"/>
  <c r="K65" i="15" s="1"/>
  <c r="F64" i="15"/>
  <c r="K64" i="15" s="1"/>
  <c r="F63" i="15"/>
  <c r="K63" i="15" s="1"/>
  <c r="F62" i="15"/>
  <c r="K62" i="15" s="1"/>
  <c r="F61" i="15"/>
  <c r="K61" i="15" s="1"/>
  <c r="F58" i="15"/>
  <c r="K58" i="15" s="1"/>
  <c r="F57" i="15"/>
  <c r="K57" i="15" s="1"/>
  <c r="F56" i="15"/>
  <c r="K56" i="15" s="1"/>
  <c r="F55" i="15"/>
  <c r="K55" i="15" s="1"/>
  <c r="F54" i="15"/>
  <c r="K54" i="15" s="1"/>
  <c r="F53" i="15"/>
  <c r="K53" i="15" s="1"/>
  <c r="F52" i="15"/>
  <c r="K52" i="15" s="1"/>
  <c r="F51" i="15"/>
  <c r="K51" i="15" s="1"/>
  <c r="F50" i="15"/>
  <c r="K50" i="15" s="1"/>
  <c r="F49" i="15"/>
  <c r="K49" i="15" s="1"/>
  <c r="F48" i="15"/>
  <c r="K48" i="15" s="1"/>
  <c r="F47" i="15"/>
  <c r="K47" i="15" s="1"/>
  <c r="F46" i="15"/>
  <c r="K46" i="15" s="1"/>
  <c r="F45" i="15"/>
  <c r="K45" i="15" s="1"/>
  <c r="F44" i="15"/>
  <c r="K44" i="15" s="1"/>
  <c r="F43" i="15"/>
  <c r="K43" i="15" s="1"/>
  <c r="F18" i="15"/>
  <c r="F40" i="15"/>
  <c r="K40" i="15" s="1"/>
  <c r="F39" i="15"/>
  <c r="K39" i="15" s="1"/>
  <c r="F38" i="15"/>
  <c r="K38" i="15" s="1"/>
  <c r="F37" i="15"/>
  <c r="K37" i="15" s="1"/>
  <c r="F36" i="15"/>
  <c r="K36" i="15" s="1"/>
  <c r="F35" i="15"/>
  <c r="K35" i="15" s="1"/>
  <c r="F34" i="15"/>
  <c r="K34" i="15" s="1"/>
  <c r="F33" i="15"/>
  <c r="K33" i="15" s="1"/>
  <c r="F32" i="15"/>
  <c r="K32" i="15" s="1"/>
  <c r="F31" i="15"/>
  <c r="K31" i="15" s="1"/>
  <c r="F30" i="15"/>
  <c r="K30" i="15" s="1"/>
  <c r="F29" i="15"/>
  <c r="K29" i="15" s="1"/>
  <c r="F28" i="15"/>
  <c r="K28" i="15" s="1"/>
  <c r="F27" i="15"/>
  <c r="K27" i="15" s="1"/>
  <c r="F26" i="15"/>
  <c r="K26" i="15" s="1"/>
  <c r="F25" i="15"/>
  <c r="K25" i="15" s="1"/>
  <c r="F24" i="15"/>
  <c r="K24" i="15" s="1"/>
  <c r="K23" i="15"/>
  <c r="F19" i="15"/>
  <c r="F21" i="15"/>
  <c r="F20" i="15"/>
  <c r="F17" i="15"/>
  <c r="K27" i="25" l="1"/>
  <c r="K28" i="25"/>
  <c r="F150" i="15"/>
  <c r="K150" i="15" s="1"/>
  <c r="F143" i="15"/>
  <c r="K143" i="15" s="1"/>
  <c r="K3" i="25" l="1"/>
  <c r="C24" i="2" s="1"/>
  <c r="F16" i="15" l="1"/>
  <c r="F15" i="15"/>
  <c r="F13" i="15"/>
  <c r="K13" i="15" l="1"/>
  <c r="K15" i="15"/>
  <c r="K16" i="15"/>
  <c r="K17" i="15"/>
  <c r="K18" i="15"/>
  <c r="K19" i="15"/>
  <c r="K20" i="15"/>
  <c r="K21" i="15"/>
  <c r="L53" i="10"/>
  <c r="F33" i="10"/>
  <c r="F34" i="10"/>
  <c r="L34" i="10" s="1"/>
  <c r="F35" i="10"/>
  <c r="L35" i="10" s="1"/>
  <c r="F49" i="10"/>
  <c r="L49" i="10" s="1"/>
  <c r="F40" i="10"/>
  <c r="L40" i="10" s="1"/>
  <c r="F37" i="10"/>
  <c r="L37" i="10" s="1"/>
  <c r="F38" i="10"/>
  <c r="L38" i="10" s="1"/>
  <c r="F39" i="10"/>
  <c r="L39" i="10" s="1"/>
  <c r="F25" i="10"/>
  <c r="L25" i="10" s="1"/>
  <c r="F26" i="10"/>
  <c r="L26" i="10" s="1"/>
  <c r="F27" i="10"/>
  <c r="L27" i="10" s="1"/>
  <c r="F28" i="10"/>
  <c r="L28" i="10" s="1"/>
  <c r="F29" i="10"/>
  <c r="L29" i="10" s="1"/>
  <c r="F30" i="10"/>
  <c r="L30" i="10" s="1"/>
  <c r="F31" i="10"/>
  <c r="L31" i="10" s="1"/>
  <c r="F36" i="10"/>
  <c r="L36" i="10" s="1"/>
  <c r="F41" i="10"/>
  <c r="L41" i="10" s="1"/>
  <c r="F42" i="10"/>
  <c r="L42" i="10" s="1"/>
  <c r="F43" i="10"/>
  <c r="L43" i="10" s="1"/>
  <c r="F44" i="10"/>
  <c r="L44" i="10" s="1"/>
  <c r="F45" i="10"/>
  <c r="L45" i="10" s="1"/>
  <c r="F46" i="10"/>
  <c r="L46" i="10" s="1"/>
  <c r="F47" i="10"/>
  <c r="L47" i="10" s="1"/>
  <c r="F48" i="10"/>
  <c r="L48" i="10" s="1"/>
  <c r="F8" i="10"/>
  <c r="L8" i="10" s="1"/>
  <c r="F21" i="10" l="1"/>
  <c r="F42" i="12"/>
  <c r="F41" i="12"/>
  <c r="L41" i="12" s="1"/>
  <c r="F40" i="12"/>
  <c r="L40" i="12" s="1"/>
  <c r="F37" i="12"/>
  <c r="L37" i="12" s="1"/>
  <c r="L38" i="12"/>
  <c r="L39" i="12"/>
  <c r="L42" i="12"/>
  <c r="F36" i="12"/>
  <c r="L36" i="12" s="1"/>
  <c r="F28" i="12"/>
  <c r="L28" i="12" s="1"/>
  <c r="F29" i="12"/>
  <c r="L29" i="12" s="1"/>
  <c r="F30" i="12"/>
  <c r="L30" i="12" s="1"/>
  <c r="F31" i="12"/>
  <c r="L31" i="12" s="1"/>
  <c r="F32" i="12"/>
  <c r="L32" i="12" s="1"/>
  <c r="F33" i="12"/>
  <c r="L33" i="12" s="1"/>
  <c r="F34" i="12"/>
  <c r="L34" i="12" s="1"/>
  <c r="F35" i="12"/>
  <c r="L35" i="12" s="1"/>
  <c r="F27" i="12"/>
  <c r="L27" i="12" s="1"/>
  <c r="L25" i="12"/>
  <c r="F26" i="12"/>
  <c r="L26" i="12" s="1"/>
  <c r="F21" i="12"/>
  <c r="L21" i="12" s="1"/>
  <c r="F22" i="12"/>
  <c r="L22" i="12" s="1"/>
  <c r="F23" i="12"/>
  <c r="L23" i="12" s="1"/>
  <c r="F24" i="12"/>
  <c r="L24" i="12" s="1"/>
  <c r="F20" i="12"/>
  <c r="L20" i="12" s="1"/>
  <c r="F16" i="12"/>
  <c r="L16" i="12" s="1"/>
  <c r="F17" i="12"/>
  <c r="L17" i="12" s="1"/>
  <c r="F18" i="12"/>
  <c r="L18" i="12" s="1"/>
  <c r="F19" i="12"/>
  <c r="L19" i="12" s="1"/>
  <c r="F15" i="12"/>
  <c r="L15" i="12" s="1"/>
  <c r="F14" i="12"/>
  <c r="F13" i="12"/>
  <c r="L13" i="12" s="1"/>
  <c r="F12" i="12"/>
  <c r="L12" i="12" s="1"/>
  <c r="F11" i="12"/>
  <c r="F5" i="12"/>
  <c r="L5" i="12" s="1"/>
  <c r="L11" i="12"/>
  <c r="K28" i="1"/>
  <c r="K27" i="1"/>
  <c r="K50" i="1"/>
  <c r="K52" i="1"/>
  <c r="F51" i="1"/>
  <c r="K51" i="1" s="1"/>
  <c r="F49" i="1"/>
  <c r="K49" i="1" s="1"/>
  <c r="F48" i="1"/>
  <c r="K48" i="1" s="1"/>
  <c r="F47" i="1"/>
  <c r="K47" i="1" s="1"/>
  <c r="F46" i="1"/>
  <c r="K46" i="1" s="1"/>
  <c r="F45" i="1"/>
  <c r="K45" i="1" s="1"/>
  <c r="F44" i="1"/>
  <c r="K44" i="1" s="1"/>
  <c r="F43" i="1"/>
  <c r="K43" i="1" s="1"/>
  <c r="F42" i="1"/>
  <c r="K42" i="1" s="1"/>
  <c r="F41" i="1"/>
  <c r="K41" i="1" s="1"/>
  <c r="F40" i="1"/>
  <c r="K40" i="1" s="1"/>
  <c r="F39" i="1"/>
  <c r="K39" i="1" s="1"/>
  <c r="F38" i="1"/>
  <c r="K38" i="1" s="1"/>
  <c r="F37" i="1"/>
  <c r="K37" i="1" s="1"/>
  <c r="F36" i="1"/>
  <c r="K36" i="1" s="1"/>
  <c r="F35" i="1"/>
  <c r="K35" i="1" s="1"/>
  <c r="F34" i="1"/>
  <c r="K34" i="1" s="1"/>
  <c r="F33" i="1"/>
  <c r="K33" i="1" s="1"/>
  <c r="F32" i="1"/>
  <c r="K32" i="1" s="1"/>
  <c r="F31" i="1"/>
  <c r="K31" i="1" s="1"/>
  <c r="F23" i="1"/>
  <c r="K23" i="1" s="1"/>
  <c r="F30" i="1"/>
  <c r="K30" i="1" s="1"/>
  <c r="F29" i="1"/>
  <c r="K29" i="1" s="1"/>
  <c r="F25" i="1"/>
  <c r="K25" i="1" s="1"/>
  <c r="F24" i="1"/>
  <c r="K24" i="1" s="1"/>
  <c r="F64" i="16"/>
  <c r="L64" i="16" s="1"/>
  <c r="L60" i="16"/>
  <c r="L62" i="16"/>
  <c r="L63" i="16"/>
  <c r="F44" i="16"/>
  <c r="L44" i="16" s="1"/>
  <c r="F20" i="11"/>
  <c r="L20" i="11" s="1"/>
  <c r="F39" i="16"/>
  <c r="L39" i="16" s="1"/>
  <c r="F38" i="16"/>
  <c r="L38" i="16" s="1"/>
  <c r="F58" i="16"/>
  <c r="K58" i="16" s="1"/>
  <c r="F57" i="16"/>
  <c r="F55" i="16"/>
  <c r="L55" i="16" s="1"/>
  <c r="F54" i="16"/>
  <c r="L54" i="16" s="1"/>
  <c r="F53" i="16"/>
  <c r="L53" i="16" s="1"/>
  <c r="H48" i="16"/>
  <c r="I48" i="16"/>
  <c r="J48" i="16"/>
  <c r="G48" i="16"/>
  <c r="F49" i="16"/>
  <c r="L49" i="16" s="1"/>
  <c r="F47" i="16"/>
  <c r="L47" i="16" s="1"/>
  <c r="F24" i="16"/>
  <c r="F25" i="16"/>
  <c r="F26" i="16"/>
  <c r="F31" i="16"/>
  <c r="F32" i="16"/>
  <c r="L32" i="16" s="1"/>
  <c r="F33" i="16"/>
  <c r="L33" i="16" s="1"/>
  <c r="F34" i="16"/>
  <c r="L34" i="16" s="1"/>
  <c r="F35" i="16"/>
  <c r="L35" i="16" s="1"/>
  <c r="F36" i="16"/>
  <c r="L36" i="16" s="1"/>
  <c r="F37" i="16"/>
  <c r="L37" i="16" s="1"/>
  <c r="F40" i="16"/>
  <c r="F42" i="16"/>
  <c r="F43" i="16"/>
  <c r="L43" i="16" s="1"/>
  <c r="F45" i="16"/>
  <c r="L45" i="16" s="1"/>
  <c r="F46" i="16"/>
  <c r="L46" i="16" s="1"/>
  <c r="F50" i="16"/>
  <c r="L50" i="16" s="1"/>
  <c r="F51" i="16"/>
  <c r="L51" i="16" s="1"/>
  <c r="F52" i="16"/>
  <c r="L52" i="16" s="1"/>
  <c r="F59" i="16"/>
  <c r="F61" i="16"/>
  <c r="L61" i="16" s="1"/>
  <c r="F13" i="16"/>
  <c r="L13" i="16" s="1"/>
  <c r="F14" i="16"/>
  <c r="L14" i="16" s="1"/>
  <c r="F15" i="16"/>
  <c r="L15" i="16" s="1"/>
  <c r="F16" i="16"/>
  <c r="L16" i="16" s="1"/>
  <c r="F17" i="16"/>
  <c r="L17" i="16" s="1"/>
  <c r="F18" i="16"/>
  <c r="L18" i="16" s="1"/>
  <c r="F19" i="16"/>
  <c r="L19" i="16" s="1"/>
  <c r="F20" i="16"/>
  <c r="L20" i="16" s="1"/>
  <c r="F21" i="16"/>
  <c r="F10" i="16"/>
  <c r="L10" i="16" s="1"/>
  <c r="F11" i="16"/>
  <c r="L11" i="16" s="1"/>
  <c r="F12" i="16"/>
  <c r="L12" i="16" s="1"/>
  <c r="F9" i="16"/>
  <c r="L9" i="16" s="1"/>
  <c r="F39" i="17"/>
  <c r="F37" i="17"/>
  <c r="F36" i="17"/>
  <c r="K40" i="17"/>
  <c r="F34" i="17"/>
  <c r="K34" i="17" s="1"/>
  <c r="F33" i="17"/>
  <c r="K33" i="17" s="1"/>
  <c r="F48" i="16" l="1"/>
  <c r="L48" i="16" s="1"/>
  <c r="K57" i="16"/>
  <c r="L57" i="16"/>
  <c r="L43" i="12"/>
  <c r="L58" i="16"/>
  <c r="K39" i="17" l="1"/>
  <c r="K38" i="17"/>
  <c r="F22" i="17"/>
  <c r="K22" i="17" s="1"/>
  <c r="F23" i="17"/>
  <c r="K23" i="17" s="1"/>
  <c r="F24" i="17"/>
  <c r="K24" i="17" s="1"/>
  <c r="F25" i="17"/>
  <c r="K25" i="17" s="1"/>
  <c r="F26" i="17"/>
  <c r="K26" i="17" s="1"/>
  <c r="F27" i="17"/>
  <c r="K27" i="17" s="1"/>
  <c r="F28" i="17"/>
  <c r="K28" i="17" s="1"/>
  <c r="F29" i="17"/>
  <c r="K29" i="17" s="1"/>
  <c r="F30" i="17"/>
  <c r="K30" i="17" s="1"/>
  <c r="F31" i="17"/>
  <c r="K31" i="17" s="1"/>
  <c r="F32" i="17"/>
  <c r="K32" i="17" s="1"/>
  <c r="F21" i="17"/>
  <c r="K21" i="17" s="1"/>
  <c r="F20" i="17"/>
  <c r="K20" i="17" s="1"/>
  <c r="F19" i="17"/>
  <c r="K19" i="17" s="1"/>
  <c r="F12" i="17"/>
  <c r="F13" i="17"/>
  <c r="F14" i="17"/>
  <c r="K14" i="17" s="1"/>
  <c r="F15" i="17"/>
  <c r="K15" i="17" s="1"/>
  <c r="F18" i="17"/>
  <c r="K18" i="17" s="1"/>
  <c r="F25" i="11"/>
  <c r="L25" i="11" s="1"/>
  <c r="F15" i="11"/>
  <c r="L15" i="11" s="1"/>
  <c r="F10" i="11"/>
  <c r="L10" i="11" s="1"/>
  <c r="F32" i="11"/>
  <c r="L32" i="11" s="1"/>
  <c r="F33" i="11"/>
  <c r="L33" i="11" s="1"/>
  <c r="F35" i="11"/>
  <c r="L35" i="11" s="1"/>
  <c r="F36" i="11"/>
  <c r="L36" i="11" s="1"/>
  <c r="F37" i="11"/>
  <c r="L37" i="11" s="1"/>
  <c r="F5" i="11"/>
  <c r="L5" i="11" s="1"/>
  <c r="F6" i="11"/>
  <c r="L6" i="11" s="1"/>
  <c r="F7" i="11"/>
  <c r="L7" i="11" s="1"/>
  <c r="F8" i="11"/>
  <c r="L8" i="11" s="1"/>
  <c r="F9" i="11"/>
  <c r="L9" i="11" s="1"/>
  <c r="F11" i="11"/>
  <c r="L11" i="11" s="1"/>
  <c r="F12" i="11"/>
  <c r="L12" i="11" s="1"/>
  <c r="F13" i="11"/>
  <c r="L13" i="11" s="1"/>
  <c r="F16" i="11"/>
  <c r="L16" i="11" s="1"/>
  <c r="F17" i="11"/>
  <c r="L17" i="11" s="1"/>
  <c r="F18" i="11"/>
  <c r="L18" i="11" s="1"/>
  <c r="F19" i="11"/>
  <c r="L19" i="11" s="1"/>
  <c r="F21" i="11"/>
  <c r="F22" i="11"/>
  <c r="L22" i="11" s="1"/>
  <c r="F23" i="11"/>
  <c r="L23" i="11" s="1"/>
  <c r="F24" i="11"/>
  <c r="L24" i="11" s="1"/>
  <c r="F26" i="11"/>
  <c r="L26" i="11" s="1"/>
  <c r="F27" i="11"/>
  <c r="L27" i="11" s="1"/>
  <c r="F28" i="11"/>
  <c r="L28" i="11" s="1"/>
  <c r="F29" i="11"/>
  <c r="L29" i="11" s="1"/>
  <c r="F30" i="11"/>
  <c r="L30" i="11" s="1"/>
  <c r="F31" i="11"/>
  <c r="L31" i="11" s="1"/>
  <c r="L34" i="11"/>
  <c r="L38" i="11" l="1"/>
  <c r="F10" i="12"/>
  <c r="L10" i="12" s="1"/>
  <c r="B23" i="2"/>
  <c r="L24" i="16"/>
  <c r="F6" i="1" l="1"/>
  <c r="K6" i="1" s="1"/>
  <c r="F7" i="1"/>
  <c r="K7" i="1" s="1"/>
  <c r="F8" i="1"/>
  <c r="K8" i="1" s="1"/>
  <c r="F9" i="1"/>
  <c r="K9" i="1" s="1"/>
  <c r="F11" i="1"/>
  <c r="K11" i="1" s="1"/>
  <c r="F12" i="1"/>
  <c r="K12" i="1" s="1"/>
  <c r="F13" i="1"/>
  <c r="K13" i="1" s="1"/>
  <c r="F14" i="1"/>
  <c r="K14" i="1" s="1"/>
  <c r="F15" i="1"/>
  <c r="K15" i="1" s="1"/>
  <c r="F16" i="1"/>
  <c r="K16" i="1" s="1"/>
  <c r="F17" i="1"/>
  <c r="K17" i="1" s="1"/>
  <c r="F18" i="1"/>
  <c r="K18" i="1" s="1"/>
  <c r="F19" i="1"/>
  <c r="K19" i="1" s="1"/>
  <c r="F20" i="1"/>
  <c r="K20" i="1" s="1"/>
  <c r="F21" i="1"/>
  <c r="K21" i="1" s="1"/>
  <c r="F22" i="1"/>
  <c r="K22" i="1" s="1"/>
  <c r="R27" i="3" l="1"/>
  <c r="K10" i="20" l="1"/>
  <c r="K11" i="20"/>
  <c r="K12" i="20"/>
  <c r="K9" i="20"/>
  <c r="K8" i="20"/>
  <c r="K7" i="20"/>
  <c r="K6" i="20"/>
  <c r="K5" i="20"/>
  <c r="K4" i="20"/>
  <c r="F12" i="10"/>
  <c r="L12" i="10" s="1"/>
  <c r="F13" i="10"/>
  <c r="L13" i="10" s="1"/>
  <c r="F14" i="10"/>
  <c r="L14" i="10" s="1"/>
  <c r="F15" i="10"/>
  <c r="L15" i="10" s="1"/>
  <c r="F16" i="10"/>
  <c r="L16" i="10" s="1"/>
  <c r="F17" i="10"/>
  <c r="L17" i="10" s="1"/>
  <c r="F18" i="10"/>
  <c r="L18" i="10" s="1"/>
  <c r="F19" i="10"/>
  <c r="L19" i="10" s="1"/>
  <c r="F20" i="10"/>
  <c r="L20" i="10" s="1"/>
  <c r="F24" i="10"/>
  <c r="L24" i="10" s="1"/>
  <c r="K36" i="17"/>
  <c r="K37" i="17"/>
  <c r="L21" i="16"/>
  <c r="K13" i="17"/>
  <c r="F11" i="17"/>
  <c r="K11" i="17" s="1"/>
  <c r="F10" i="17"/>
  <c r="K10" i="17" s="1"/>
  <c r="F9" i="17"/>
  <c r="K9" i="17" s="1"/>
  <c r="F8" i="17"/>
  <c r="K8" i="17" s="1"/>
  <c r="F7" i="17"/>
  <c r="K7" i="17" s="1"/>
  <c r="F6" i="17"/>
  <c r="K6" i="17" s="1"/>
  <c r="F5" i="17"/>
  <c r="K5" i="17" s="1"/>
  <c r="F4" i="17"/>
  <c r="K4" i="17" s="1"/>
  <c r="L59" i="16"/>
  <c r="L42" i="16"/>
  <c r="L31" i="16"/>
  <c r="L26" i="16"/>
  <c r="L25" i="16"/>
  <c r="F23" i="16"/>
  <c r="L23" i="16" s="1"/>
  <c r="F8" i="16"/>
  <c r="L8" i="16" s="1"/>
  <c r="F7" i="16"/>
  <c r="L7" i="16" s="1"/>
  <c r="F6" i="16"/>
  <c r="L6" i="16" s="1"/>
  <c r="F5" i="16"/>
  <c r="L5" i="16" s="1"/>
  <c r="F4" i="16"/>
  <c r="F149" i="15"/>
  <c r="K149" i="15" s="1"/>
  <c r="F148" i="15"/>
  <c r="K148" i="15" s="1"/>
  <c r="F146" i="15"/>
  <c r="K146" i="15" s="1"/>
  <c r="F144" i="15"/>
  <c r="K144" i="15" s="1"/>
  <c r="F109" i="15"/>
  <c r="K109" i="15" s="1"/>
  <c r="F106" i="15"/>
  <c r="K106" i="15" s="1"/>
  <c r="F95" i="15"/>
  <c r="K95" i="15" s="1"/>
  <c r="F94" i="15"/>
  <c r="K94" i="15" s="1"/>
  <c r="F93" i="15"/>
  <c r="K93" i="15" s="1"/>
  <c r="F79" i="15"/>
  <c r="K79" i="15" s="1"/>
  <c r="F9" i="15"/>
  <c r="K9" i="15" s="1"/>
  <c r="F8" i="15"/>
  <c r="K8" i="15" s="1"/>
  <c r="F7" i="15"/>
  <c r="K7" i="15" s="1"/>
  <c r="F6" i="15"/>
  <c r="K6" i="15" s="1"/>
  <c r="F5" i="15"/>
  <c r="K5" i="15" s="1"/>
  <c r="K15" i="20" l="1"/>
  <c r="K14" i="20"/>
  <c r="L22" i="16"/>
  <c r="L4" i="16"/>
  <c r="L66" i="16" l="1"/>
  <c r="L65" i="16"/>
  <c r="K41" i="17"/>
  <c r="K3" i="20"/>
  <c r="C23" i="2" s="1"/>
  <c r="B10" i="2"/>
  <c r="B9" i="2"/>
  <c r="B8" i="2"/>
  <c r="B5" i="2"/>
  <c r="B3" i="2"/>
  <c r="B2" i="2"/>
  <c r="L3" i="16" l="1"/>
  <c r="C18" i="2" s="1"/>
  <c r="F6" i="12"/>
  <c r="L6" i="12" s="1"/>
  <c r="F7" i="12"/>
  <c r="L7" i="12" s="1"/>
  <c r="F8" i="12"/>
  <c r="L8" i="12" s="1"/>
  <c r="F9" i="12"/>
  <c r="L9" i="12" s="1"/>
  <c r="B22" i="2"/>
  <c r="A22" i="2"/>
  <c r="F26" i="1" l="1"/>
  <c r="K26" i="1" s="1"/>
  <c r="B20" i="2" l="1"/>
  <c r="A20" i="2"/>
  <c r="F6" i="10"/>
  <c r="L6" i="10" s="1"/>
  <c r="F7" i="10"/>
  <c r="L7" i="10" s="1"/>
  <c r="F9" i="10"/>
  <c r="L9" i="10" s="1"/>
  <c r="F10" i="10"/>
  <c r="L10" i="10" s="1"/>
  <c r="F11" i="10"/>
  <c r="L11" i="10" s="1"/>
  <c r="F22" i="10"/>
  <c r="L22" i="10" s="1"/>
  <c r="F23" i="10"/>
  <c r="L23" i="10" s="1"/>
  <c r="L33" i="10"/>
  <c r="F50" i="10"/>
  <c r="L50" i="10" s="1"/>
  <c r="L51" i="10"/>
  <c r="F52" i="10"/>
  <c r="L52" i="10" s="1"/>
  <c r="F5" i="10"/>
  <c r="L5" i="10" s="1"/>
  <c r="L54" i="10" l="1"/>
  <c r="B17" i="2"/>
  <c r="A17" i="2"/>
  <c r="A16" i="2"/>
  <c r="B16" i="2"/>
  <c r="K130" i="15"/>
  <c r="F107" i="15"/>
  <c r="K107" i="15" s="1"/>
  <c r="F90" i="15"/>
  <c r="K90" i="15" s="1"/>
  <c r="F77" i="15" l="1"/>
  <c r="K77" i="15" s="1"/>
  <c r="F78" i="15"/>
  <c r="K78" i="15" s="1"/>
  <c r="F91" i="15"/>
  <c r="K91" i="15" s="1"/>
  <c r="F99" i="15"/>
  <c r="K99" i="15" s="1"/>
  <c r="F100" i="15"/>
  <c r="K100" i="15" s="1"/>
  <c r="K132" i="15"/>
  <c r="K133" i="15"/>
  <c r="K134" i="15"/>
  <c r="K136" i="15"/>
  <c r="F145" i="15"/>
  <c r="K145" i="15" s="1"/>
  <c r="K153" i="15"/>
  <c r="K154" i="15"/>
  <c r="K155" i="15"/>
  <c r="K156" i="15"/>
  <c r="F14" i="15"/>
  <c r="K14" i="15" s="1"/>
  <c r="K157" i="15" l="1"/>
  <c r="F12" i="15"/>
  <c r="K12" i="15" s="1"/>
  <c r="F11" i="15"/>
  <c r="K11" i="15" s="1"/>
  <c r="F10" i="15"/>
  <c r="K10" i="15" s="1"/>
  <c r="K4" i="15"/>
  <c r="F4" i="12"/>
  <c r="L4" i="12" s="1"/>
  <c r="L44" i="12" s="1"/>
  <c r="F4" i="11"/>
  <c r="L4" i="11" s="1"/>
  <c r="F4" i="10"/>
  <c r="L4" i="10" s="1"/>
  <c r="L55" i="10" s="1"/>
  <c r="L39" i="11" l="1"/>
  <c r="L3" i="11" s="1"/>
  <c r="C20" i="2" s="1"/>
  <c r="K158" i="15"/>
  <c r="K3" i="15" s="1"/>
  <c r="C16" i="2" s="1"/>
  <c r="L3" i="12"/>
  <c r="C22" i="2" s="1"/>
  <c r="L3" i="10"/>
  <c r="C21" i="2" s="1"/>
  <c r="K4" i="1"/>
  <c r="K3" i="1" l="1"/>
  <c r="C17" i="2" s="1"/>
  <c r="K17" i="17" l="1"/>
  <c r="K16" i="17"/>
  <c r="K42" i="17" l="1"/>
  <c r="K3" i="17" s="1"/>
  <c r="C19" i="2" s="1"/>
  <c r="C28" i="2" s="1"/>
  <c r="R26" i="3" s="1"/>
  <c r="O28" i="3" s="1"/>
  <c r="R28" i="3" s="1"/>
  <c r="R29" i="3" s="1"/>
</calcChain>
</file>

<file path=xl/sharedStrings.xml><?xml version="1.0" encoding="utf-8"?>
<sst xmlns="http://schemas.openxmlformats.org/spreadsheetml/2006/main" count="2042" uniqueCount="856">
  <si>
    <t>Číselné zatřídění</t>
  </si>
  <si>
    <t>Popis položky</t>
  </si>
  <si>
    <t>Měrná jednotka</t>
  </si>
  <si>
    <t>m</t>
  </si>
  <si>
    <t>ks</t>
  </si>
  <si>
    <t>REKAPITULACE POLOŽKOVÉHO ROZPOČTU</t>
  </si>
  <si>
    <t>Stavba:</t>
  </si>
  <si>
    <t>Objekt:</t>
  </si>
  <si>
    <t>Díl objektu:</t>
  </si>
  <si>
    <t>Část:</t>
  </si>
  <si>
    <t xml:space="preserve">JKSO: </t>
  </si>
  <si>
    <t>Objednatel:</t>
  </si>
  <si>
    <t>Zhotovitel:</t>
  </si>
  <si>
    <t>Datum:</t>
  </si>
  <si>
    <t>Kod CPV</t>
  </si>
  <si>
    <t>Kód</t>
  </si>
  <si>
    <t>Popis</t>
  </si>
  <si>
    <t>Cena celkem</t>
  </si>
  <si>
    <t>A</t>
  </si>
  <si>
    <t>B</t>
  </si>
  <si>
    <t>C</t>
  </si>
  <si>
    <t>D</t>
  </si>
  <si>
    <t>E</t>
  </si>
  <si>
    <t>Název stavby</t>
  </si>
  <si>
    <t xml:space="preserve"> </t>
  </si>
  <si>
    <t>Název objektu</t>
  </si>
  <si>
    <t>Název části</t>
  </si>
  <si>
    <t>Objednatel</t>
  </si>
  <si>
    <t>Projektant</t>
  </si>
  <si>
    <t>Zhotovitel</t>
  </si>
  <si>
    <t>Zpracoval</t>
  </si>
  <si>
    <t>Dne</t>
  </si>
  <si>
    <t>%</t>
  </si>
  <si>
    <t>Celkové náklady</t>
  </si>
  <si>
    <t>Datum a podpis</t>
  </si>
  <si>
    <t>Razítko</t>
  </si>
  <si>
    <t>DPH</t>
  </si>
  <si>
    <t>Cena s DPH (ř. 23-25)</t>
  </si>
  <si>
    <t>Přípočty a odpočty</t>
  </si>
  <si>
    <t>Dodávky objednatele</t>
  </si>
  <si>
    <t>Klouzavá doložka</t>
  </si>
  <si>
    <t>Zvýhodnění + -</t>
  </si>
  <si>
    <t>OSA projekt s.r.o.</t>
  </si>
  <si>
    <t xml:space="preserve">Součet </t>
  </si>
  <si>
    <t>Počet
celkem</t>
  </si>
  <si>
    <t>Z toho v
1PP</t>
  </si>
  <si>
    <t>Z toho v
1NP</t>
  </si>
  <si>
    <t>Z toho v
2NP</t>
  </si>
  <si>
    <t>Z toho v
4NP</t>
  </si>
  <si>
    <t>Číslo položky</t>
  </si>
  <si>
    <t>Jednotková cena v Kč</t>
  </si>
  <si>
    <t>Celková              cena v Kč</t>
  </si>
  <si>
    <t>Cena celkem za oddíl</t>
  </si>
  <si>
    <t>F</t>
  </si>
  <si>
    <t>Celkem bez DPH</t>
  </si>
  <si>
    <t>Rozvodný panel 6 x 230 V, 50 Hz s přepěťovou ochranou</t>
  </si>
  <si>
    <t>PC-U-1m-C6, PatchCord</t>
  </si>
  <si>
    <t>Požární ucpávky</t>
  </si>
  <si>
    <t>m2</t>
  </si>
  <si>
    <t>Instalační materiál</t>
  </si>
  <si>
    <t>Kabelové trasy-instalace kabelů do trubek, žlabů apod</t>
  </si>
  <si>
    <t>Kabelové trasy-instalace chrániček, kabelů do zdi, na příchytky apod.</t>
  </si>
  <si>
    <t>Montáž rozváděče včetně vybavení(vyvazovací panely, patch panely)</t>
  </si>
  <si>
    <t>Zapojení vývodů zásuvek a v Racku</t>
  </si>
  <si>
    <t>Montáž zásuvek</t>
  </si>
  <si>
    <t>Vypracování skutečné dokumentace stavby</t>
  </si>
  <si>
    <t>Oživení, zkušební testy</t>
  </si>
  <si>
    <t>Pomocné stavební práce</t>
  </si>
  <si>
    <t>Revize</t>
  </si>
  <si>
    <t>h</t>
  </si>
  <si>
    <t>Patch panel telefonní 50 portů RJ45 (8p4c) UTP 1U</t>
  </si>
  <si>
    <t>C.001</t>
  </si>
  <si>
    <t>C.002</t>
  </si>
  <si>
    <t>C.003</t>
  </si>
  <si>
    <t>C.004</t>
  </si>
  <si>
    <t>C.005</t>
  </si>
  <si>
    <t>C.006</t>
  </si>
  <si>
    <t>C.007</t>
  </si>
  <si>
    <t>C.008</t>
  </si>
  <si>
    <t>C.009</t>
  </si>
  <si>
    <t>C.010</t>
  </si>
  <si>
    <t>C.011</t>
  </si>
  <si>
    <t>C.012</t>
  </si>
  <si>
    <t>C.013</t>
  </si>
  <si>
    <t>C.014</t>
  </si>
  <si>
    <t>C.015</t>
  </si>
  <si>
    <t>C.016</t>
  </si>
  <si>
    <t>C.017</t>
  </si>
  <si>
    <t>C.018</t>
  </si>
  <si>
    <t>A.001</t>
  </si>
  <si>
    <t>A.002</t>
  </si>
  <si>
    <t>A.003</t>
  </si>
  <si>
    <t>A.004</t>
  </si>
  <si>
    <t>A.005</t>
  </si>
  <si>
    <t>A.006</t>
  </si>
  <si>
    <t>A.007</t>
  </si>
  <si>
    <t>A.008</t>
  </si>
  <si>
    <t>A.009</t>
  </si>
  <si>
    <t>A.010</t>
  </si>
  <si>
    <t>A.011</t>
  </si>
  <si>
    <t>A.012</t>
  </si>
  <si>
    <t>A.013</t>
  </si>
  <si>
    <t>A.015</t>
  </si>
  <si>
    <t>A.016</t>
  </si>
  <si>
    <t>A.017</t>
  </si>
  <si>
    <t>A.018</t>
  </si>
  <si>
    <t>A.019</t>
  </si>
  <si>
    <t>A.020</t>
  </si>
  <si>
    <t>A.021</t>
  </si>
  <si>
    <t>A.022</t>
  </si>
  <si>
    <t>A.023</t>
  </si>
  <si>
    <t>A.024</t>
  </si>
  <si>
    <t>A.025</t>
  </si>
  <si>
    <t>A.026</t>
  </si>
  <si>
    <t>A.027</t>
  </si>
  <si>
    <t>A.028</t>
  </si>
  <si>
    <t>A.029</t>
  </si>
  <si>
    <t>A.030</t>
  </si>
  <si>
    <t>Montáž expandérů</t>
  </si>
  <si>
    <t>Montáž sirény</t>
  </si>
  <si>
    <t>C.019</t>
  </si>
  <si>
    <t>C.020</t>
  </si>
  <si>
    <t>C.021</t>
  </si>
  <si>
    <t>C.022</t>
  </si>
  <si>
    <t>C.023</t>
  </si>
  <si>
    <t>C.024</t>
  </si>
  <si>
    <t>C.025</t>
  </si>
  <si>
    <t>C.026</t>
  </si>
  <si>
    <t>C.027</t>
  </si>
  <si>
    <t>C.028</t>
  </si>
  <si>
    <t>C.029</t>
  </si>
  <si>
    <t>C.030</t>
  </si>
  <si>
    <t>C.031</t>
  </si>
  <si>
    <t>C.032</t>
  </si>
  <si>
    <t>C.033</t>
  </si>
  <si>
    <t>C.034</t>
  </si>
  <si>
    <t>C.035</t>
  </si>
  <si>
    <t>C.036</t>
  </si>
  <si>
    <t>Montáž antén</t>
  </si>
  <si>
    <t>STA - Společná televizní anténa</t>
  </si>
  <si>
    <t>CCTV - Kamerový systém</t>
  </si>
  <si>
    <t>PZTS - Poplachový a tísňový zabezpečovací systém</t>
  </si>
  <si>
    <t>E.001</t>
  </si>
  <si>
    <t>Chránička PVC 16mm</t>
  </si>
  <si>
    <t>E.002</t>
  </si>
  <si>
    <t>E.004</t>
  </si>
  <si>
    <t>E.005</t>
  </si>
  <si>
    <t>E.006</t>
  </si>
  <si>
    <t>E.007</t>
  </si>
  <si>
    <t>kplt</t>
  </si>
  <si>
    <t>B.001</t>
  </si>
  <si>
    <t>B.002</t>
  </si>
  <si>
    <t>B.003</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</si>
  <si>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</si>
  <si>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</si>
  <si>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</si>
  <si>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</si>
  <si>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</si>
  <si>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</si>
  <si>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</si>
  <si>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</si>
  <si>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</si>
  <si>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</si>
  <si>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</si>
  <si>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</si>
  <si>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</si>
  <si>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</si>
  <si>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</si>
  <si>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</si>
  <si>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</si>
  <si>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</si>
  <si>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</si>
  <si>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</si>
  <si>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</si>
  <si>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</si>
  <si>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B.004</t>
  </si>
  <si>
    <t>B.027</t>
  </si>
  <si>
    <t>B.028</t>
  </si>
  <si>
    <t>B.029</t>
  </si>
  <si>
    <t>B.030</t>
  </si>
  <si>
    <t>A.014</t>
  </si>
  <si>
    <t>Kabelové trasy-instalace chrániček, kabelů do zdi, na příchytky, drážkování apod.</t>
  </si>
  <si>
    <t>PPV 6% (podružné pracovní výkony)</t>
  </si>
  <si>
    <t>Mimostav. doprava 3,6% z dodávky</t>
  </si>
  <si>
    <t>Keystone RJ45, Cat.6, UTP, Tool Free</t>
  </si>
  <si>
    <t>Stoupací kabelový žebřík, včetně manžet pro uchycení kabeláže po 3m</t>
  </si>
  <si>
    <t>Patch cord LC-LC, 1m, 8/125um OS1, optický duplexní, SM</t>
  </si>
  <si>
    <t>Pigtail LC, singlemode 8/125um, 1m</t>
  </si>
  <si>
    <t>SK - Strukturovaná kabeláž</t>
  </si>
  <si>
    <t>Montáž žlabu, stoupacího žebříku</t>
  </si>
  <si>
    <t>Trubka bezhalogenová tuhá 1520 (20mm)</t>
  </si>
  <si>
    <t>Zafukování/instalace optického kabelu</t>
  </si>
  <si>
    <t>Montáž keystone</t>
  </si>
  <si>
    <t>Závěrečná měření na vláknu (1vl. rozvaděč-rozvaděč)</t>
  </si>
  <si>
    <t>Ukončení optického kabelu v RACKu (svár pigtailu+montáž)</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</si>
  <si>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</si>
  <si>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</si>
  <si>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</si>
  <si>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</si>
  <si>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</si>
  <si>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</si>
  <si>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</si>
  <si>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</si>
  <si>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</si>
  <si>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</si>
  <si>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</si>
  <si>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</si>
  <si>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</si>
  <si>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</si>
  <si>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</si>
  <si>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</si>
  <si>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</si>
  <si>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</si>
  <si>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</si>
  <si>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</si>
  <si>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</si>
  <si>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</si>
  <si>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</si>
  <si>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C.037</t>
  </si>
  <si>
    <t>C.038</t>
  </si>
  <si>
    <t>C.039</t>
  </si>
  <si>
    <t>C.040</t>
  </si>
  <si>
    <t>Montáž čtečky</t>
  </si>
  <si>
    <t>C.041</t>
  </si>
  <si>
    <t>Školení obsluhy</t>
  </si>
  <si>
    <t>C.042</t>
  </si>
  <si>
    <t>C.043</t>
  </si>
  <si>
    <t>C.044</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</si>
  <si>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</si>
  <si>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</si>
  <si>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</si>
  <si>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</si>
  <si>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</si>
  <si>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</si>
  <si>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</si>
  <si>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</si>
  <si>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</si>
  <si>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</si>
  <si>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</si>
  <si>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</si>
  <si>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</si>
  <si>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</si>
  <si>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</si>
  <si>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</si>
  <si>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</si>
  <si>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</si>
  <si>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</si>
  <si>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</si>
  <si>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</si>
  <si>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</si>
  <si>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A.077</t>
  </si>
  <si>
    <t>A.078</t>
  </si>
  <si>
    <t>A.079</t>
  </si>
  <si>
    <t>A.080</t>
  </si>
  <si>
    <t>A.081</t>
  </si>
  <si>
    <t>A.082</t>
  </si>
  <si>
    <t>A.083</t>
  </si>
  <si>
    <t>Optická vana 24xSC, výsuvná pro 24xSC simplex, LC duplex</t>
  </si>
  <si>
    <t>G</t>
  </si>
  <si>
    <t>G.001</t>
  </si>
  <si>
    <t>G.002</t>
  </si>
  <si>
    <t>G.003</t>
  </si>
  <si>
    <t>G.004</t>
  </si>
  <si>
    <t>G.005</t>
  </si>
  <si>
    <t>G.006</t>
  </si>
  <si>
    <t>G.007</t>
  </si>
  <si>
    <t>G.008</t>
  </si>
  <si>
    <t>G.009</t>
  </si>
  <si>
    <t>G.010</t>
  </si>
  <si>
    <t>G.011</t>
  </si>
  <si>
    <t>G.012</t>
  </si>
  <si>
    <t>G.013</t>
  </si>
  <si>
    <t>G.014</t>
  </si>
  <si>
    <t>G.015</t>
  </si>
  <si>
    <t>G.016</t>
  </si>
  <si>
    <t>G.017</t>
  </si>
  <si>
    <t>G.018</t>
  </si>
  <si>
    <t>G.019</t>
  </si>
  <si>
    <t>G.020</t>
  </si>
  <si>
    <t>G.021</t>
  </si>
  <si>
    <t>G.022</t>
  </si>
  <si>
    <t>G.023</t>
  </si>
  <si>
    <t>G.024</t>
  </si>
  <si>
    <t>G.025</t>
  </si>
  <si>
    <t>G.026</t>
  </si>
  <si>
    <t>G.027</t>
  </si>
  <si>
    <t>G.028</t>
  </si>
  <si>
    <t xml:space="preserve">Compatible SFP transceiver FO SM 1Gbps, 1.25G, 1310nm, SM, 20km, Dual LC connectors, Temp. 0~70°C </t>
  </si>
  <si>
    <t>Switch Gigabit Ethernet L2 stackable switches  12-port 1G, PoE+ 68W, 2 x 1G SFP Uplink/Stacking Ports</t>
  </si>
  <si>
    <t>1.3MPix pevná IP kamera dome provedení,1/3" progressive scan Low Lux CMOS, dual streams from H.264 and MJPEG,Up to 30 fps at 1280 x 1024,3‐axis mechanism (pan / tilt / roll),varifocal megapixel lens,Intelligent IR PoE, WDR</t>
  </si>
  <si>
    <t>1.3MPix pevná IP kamera dome provedení a antivandal, do prostor návštěvníků, 1/3" progressive scan Low Lux CMOS,Dual streams from H.264 and MJPEG,Up to 30 fps at 1280 x 1024,Vandal resistance (IK10),Ingress protection (IP67),Varifocal megapixel lens,3‐axis mechanism (pan / tilt / roll),Removable IR‐cut filter for Day/Night function,External microphone, intelligent IR 15m   </t>
  </si>
  <si>
    <t>Přepěťová ochrana 10/100M Ethernet + PoE A/B nebo Hi PoE(max.70W), dvoustupňové provedení, galvanicky izolovaná svorka PE, montáž na rovný podklad nebo DIN</t>
  </si>
  <si>
    <t>Skříňka pro montáž přepěť. Ochrany</t>
  </si>
  <si>
    <t xml:space="preserve">Kamerová konzole vč. kamerového boxu s držákem, montáž na zeď, kamera zavěšena v krytu </t>
  </si>
  <si>
    <t>Dohledová PC stanice, včetně LCD monitor 27" a příslušenství (myš, kl., Win7)</t>
  </si>
  <si>
    <t>Dohledový monitor 27" FullHD, montáž k dohledové PC stanici</t>
  </si>
  <si>
    <t>Dohledový monitor 40" FullHD,350cd,LAN, slim provedení, montáž na stěnu na stávající vrátnici-hlavní dohledové pracoviště</t>
  </si>
  <si>
    <t>VGA PCI Expres grafická karta 2xDVI, montáž do stávajícího PC, stávající vrátnice- hlavní dohledové pracoviště</t>
  </si>
  <si>
    <t>Z toho v
ČEZ Aréna</t>
  </si>
  <si>
    <t>Napájecí modul pro POE (Power Over Ethernet) 48VDC 400mA (19 W Max), 802.3af, vč. napájecího adaptéru.</t>
  </si>
  <si>
    <t>EKV - elektronická kontrola přístupu</t>
  </si>
  <si>
    <t>Z toho v
ČEZ Aréně</t>
  </si>
  <si>
    <t>Sběrnicový kabel integrovaný LAM FLEXO TWIN [2x1,0+2x[2x2x0,22]]</t>
  </si>
  <si>
    <t>JČ - Jednotný čas</t>
  </si>
  <si>
    <t>PS invalidé - tísňový přivolávací systém</t>
  </si>
  <si>
    <t>Transformátor 230V/15V, 2VA, pro zabudování do instalační krabice</t>
  </si>
  <si>
    <t>Modul kontrolní s tlačítkem, s 1 nebo 2 smyčkami napájenými,každá smyčka má světel.signalizaci a reset</t>
  </si>
  <si>
    <t>Tlačítko signální prosvětlené,prosvětlení tlačítko se zapínacím kontaktem, identifikace místa volání,uklidňovací světlo</t>
  </si>
  <si>
    <t>Strukturovaná kabeláž kategorie 6, v nestíněném provedení (kabely U/UTP), kabeláž splňuje požadavky dle TIA/EIA 568B.2-1, EN 50173-1:2002 a ISO 11801:2002, pracovní frekvence 200 MHz,testovací 250 MHz, protokol 10/100/1000BaseT</t>
  </si>
  <si>
    <t>Podružné hodiny analogové nástěnné, průměr 1m, bílý podklad, černé ručičky</t>
  </si>
  <si>
    <t xml:space="preserve">Hlavní hodiny interiérové, pro řízení systémů jednotného času v rozsahu
do 100 ks podružných hodin,jedna podružná linka 24 V / 1,2 A, řízeny signálem DCF
</t>
  </si>
  <si>
    <t>Přijímač radiosignálu, vyšší odolnost proti rušení. IP 65, montáž do venkovního prostředí</t>
  </si>
  <si>
    <t xml:space="preserve">Podružné digirální hodiny interiérové, šestimístné , výška číslit 57mm, číslice červené provedení </t>
  </si>
  <si>
    <t xml:space="preserve">Kamerový server 19" IPC Case 4U BK short 480 černý bez zdroje, v přední části za odklopnými dvířky s filtrem, 8xHDD, 3x3,5", 2x USB 2xpozice pro ventilátor 120x120mm, vzadu 2xpozice pro ventilátor </t>
  </si>
  <si>
    <t>napájecí zdroj 600W,základní deska+ procesor Core i7, RAM DDR III,1600MHz,8 GB, grafická karta 4GB (256) aktiv 2xD H DP D5 (B), vč. operačního systému standardního, pevný disk, datové úložiště pro 28 kamer IP CCTV, HDD 21TB 64MB SATAIII/600</t>
  </si>
  <si>
    <t>Klávesnice nástěnná plast-světle šedý, bíle podsvětlené klávesy a displej 2x20 znaků, 9x LED, dvířka, tamper proti zdi</t>
  </si>
  <si>
    <t>Klávesnice pro DM, plechové provedení v uzamykatelné skříňce, podsvětlený displej 2x20 znaků, 2x vstup, 2x výstup</t>
  </si>
  <si>
    <t xml:space="preserve">Zásuvná karta do ústředny EZS, 2x linka typ DN-BUS, 2x 32 modulů </t>
  </si>
  <si>
    <t>Expander, 8 dvojitě vyvážených vstupů, 1 reléový výstup 30V/2A, tamper kontakt, plechový box na povrch</t>
  </si>
  <si>
    <t>Systémový záložní zdroj , 13,8 V/5 A, monitorování 14 por.stavů, v boxu pro bat.12 V/65 Ah, tamper kontakt</t>
  </si>
  <si>
    <t>Stíněný kabel 6x Cu drát Ø 0,5 mm, PVC plášť (SYFK 6x0,5) stíněný šestižilový kabel pro EZS</t>
  </si>
  <si>
    <t>Sběrnicový kabel stíněný U/FTP Cat5e</t>
  </si>
  <si>
    <t>H</t>
  </si>
  <si>
    <t>GN - grafická nástavba EZS a EPS</t>
  </si>
  <si>
    <t>Modul kontrolní s alarmem,proudová smyčka,bzučák,blikající signální světlo.má reset, napěť.  bezpotenc.výstup</t>
  </si>
  <si>
    <t>Signální svítidlo, montáž na chodbu pro orientaci obsluhy</t>
  </si>
  <si>
    <t>Vybavovací tlačítko</t>
  </si>
  <si>
    <t xml:space="preserve">Podružné digirální hodiny interiérové oboustranné, šestimístné , výška číslit 100mm, číslice červené provedení </t>
  </si>
  <si>
    <t>E.003</t>
  </si>
  <si>
    <t>Interní opakovač RS485/RS485 E122 - REP485I-M, montáž do stávající skříně rack ve stávající serverovně</t>
  </si>
  <si>
    <t>Napáječ 220st/12Vss 3A - pulsní zdroj,, montáž do stávající skříně rack ve stávající serverovně</t>
  </si>
  <si>
    <t>Řídící Rf miniterminál bez krytí a antény, pro zapojení bezkontaktních čteček, montáž nad podhled</t>
  </si>
  <si>
    <t>Bezkontaktní čtečka karet RFID interface 125 kHz</t>
  </si>
  <si>
    <t>Podložní rámeček pod bezkontaktní čtečku</t>
  </si>
  <si>
    <t>Výložník na stožár pro antény s příslušenstvím</t>
  </si>
  <si>
    <t>hod</t>
  </si>
  <si>
    <t>Měření signálu na zásuvce STA</t>
  </si>
  <si>
    <t>Optická kazeta pro 2x8 svarů s víkem a držáky svarů, černá</t>
  </si>
  <si>
    <t>Standardní 8-pinový UTP konektor RJ45</t>
  </si>
  <si>
    <t>45U 600/800, 19" stojanový datový rozvaděč,45 U, rozebíratelný, dveře sklo, uzamykatelný</t>
  </si>
  <si>
    <t>Podstavec s filtrem prostojanový atový rozváděč 600/800</t>
  </si>
  <si>
    <t>Ventilační jednotka,4x ventilátor,termostat,spodní-horní</t>
  </si>
  <si>
    <t>Osvětlovací jednotka 1U</t>
  </si>
  <si>
    <t>Patch panel PP 24xRJ45, komplet vybavený</t>
  </si>
  <si>
    <t>Vyvazovací panel 1U/ 19" jednostranná plast. lišta</t>
  </si>
  <si>
    <t>Vyvazovací panel 2U/19" jednostranná plast. lišta</t>
  </si>
  <si>
    <t>Datový rozváděč RD AH1.0</t>
  </si>
  <si>
    <t xml:space="preserve">Montážní sada,4 x základní sada prvků (obsahuje plovoucí matici, šroub a plastovou podložku.) pro uchycení zařízení do rozvaděče nebo rámu </t>
  </si>
  <si>
    <t>Polička s perforací 1U/450mm, max.nosnost 40-80kg</t>
  </si>
  <si>
    <t>Háček 80x80 kovový</t>
  </si>
  <si>
    <t>Ochrana svaru 40 mm</t>
  </si>
  <si>
    <t>Měděný vodič plný,PVC izolace, PVC plášť  CYKY 2Ax1,5,pro pevné uložení v otevřeném prostoru, v zemi a v betonu, vnitřní instalace i pod omítkou</t>
  </si>
  <si>
    <t>Montáž Hlavní hodinové ústředny, osazení ústředny, montáž nástěnná</t>
  </si>
  <si>
    <t>Montář přijímače radiosignálu vč. umístění dle nejvhodnější síly signálu, montáž na povrch, na fasádu objektu</t>
  </si>
  <si>
    <t>Montáž podružných jednostranných hodin, nástěnná montáž</t>
  </si>
  <si>
    <t>Montáž oboustranných podružných hodin, montáž na stropní závěs</t>
  </si>
  <si>
    <t>Montáž stropního závěsu, uchycení do stropu, montážní materiál</t>
  </si>
  <si>
    <t>Montáž záložního napájecího zdroje vč. montážního příslušenství</t>
  </si>
  <si>
    <t>Montážní deska,k instalaci elektrických zařízení na zateplené fasády budov, svojí konstrukcí eliminuje vytváření tepelných mostů. Plocha pro montáž zařízení je 120 x 120 mm.</t>
  </si>
  <si>
    <t>Svorkovací krabice na povrch vč. svorkovnice, pro kabel 2x1,5</t>
  </si>
  <si>
    <t>Kabelové trasy-instalace kabelů do trubek, žlabů apod (volné uložení)</t>
  </si>
  <si>
    <t>Kabelové trasy-instalace chrániček, kabelů do zdi, na příchytky, drážkování apod.(pevné uložení)</t>
  </si>
  <si>
    <t>Průraz ve zdivu betonovém tl. 30cm, plochy do 0,025m2, vč. začištění</t>
  </si>
  <si>
    <t>Oživení, zkušební testy instalovaného systému jednotného času</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</si>
  <si>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</si>
  <si>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</si>
  <si>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</si>
  <si>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</si>
  <si>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</si>
  <si>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</si>
  <si>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</si>
  <si>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</si>
  <si>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</si>
  <si>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</si>
  <si>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</si>
  <si>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</si>
  <si>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</si>
  <si>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</si>
  <si>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</si>
  <si>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</si>
  <si>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</si>
  <si>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</si>
  <si>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</si>
  <si>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</si>
  <si>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</si>
  <si>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</si>
  <si>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</si>
  <si>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E.031</t>
  </si>
  <si>
    <t>Napáječ 220VAC/12VDC 3A - zálohovaný pulsní zdroj vč. záložních akumulátorů</t>
  </si>
  <si>
    <t>Bezkontaktní karty nejsou součástí dodávky. Zajistí investor samostatně.</t>
  </si>
  <si>
    <t>Poznámka:</t>
  </si>
  <si>
    <t>Podrobnější specifikace hlavních zařízení EKV viz. Technická zpráva</t>
  </si>
  <si>
    <t>Použitá technologie musí být kompatibilní se stávajícím systémem EKV, použivaný uživatelem ve stávajícím objektu. Jedná se o rozšíření stávajícího systému.</t>
  </si>
  <si>
    <t>Záložní bateriový zdroj 24VDC/4A, 2Ah</t>
  </si>
  <si>
    <t>E.032</t>
  </si>
  <si>
    <t>E.033</t>
  </si>
  <si>
    <t xml:space="preserve">Stropní závěs pro dvoustranné interiérové hodiny, </t>
  </si>
  <si>
    <t>Montáž interního opakovače, montáž do sestavy stávající skříně rack</t>
  </si>
  <si>
    <t>Montáž napájecího zdroje</t>
  </si>
  <si>
    <t>Montář řídící jednotky, pro dvoustranné zapojení dveří, montáž nástěnná nad podhled</t>
  </si>
  <si>
    <t>Montáž propojovací svorkovací skříňky</t>
  </si>
  <si>
    <t>Zapojení el. dveřního zámku do systému EKV na řídící jednotku, (zámek součástí stavební dodávky vč. montáže do dveří)</t>
  </si>
  <si>
    <t>Propojení automatických dveří do systému EKV, propojení na řídící jednotku EKV</t>
  </si>
  <si>
    <t>Žárově zinkovaný kabelový drátěný žlab, průměr drátu 4mm, rozměry ok 50x100mm , ZLAB  50/50mm vč. příslušenství, montáž stropní</t>
  </si>
  <si>
    <t>Napájecí kabely, měděný, 2 žíly, JYTY 2x1</t>
  </si>
  <si>
    <t>Stíněný kabel 6x Cu drát Ø 0,5 mm, PVC plášť (SYFK 6x0,5) stíněný šestižilový kabel pro EKV</t>
  </si>
  <si>
    <t>PVC trubka pevná hladká 16mm, montáž po povrchu</t>
  </si>
  <si>
    <t>PVC trubka 16mm ohebná</t>
  </si>
  <si>
    <t>Programování stávající ústředny systému EKV, po rozšíření systému</t>
  </si>
  <si>
    <t>Oživení zařízení jako celku, zkušební testy po rozšíření systému</t>
  </si>
  <si>
    <t>Rozvodná skříňka s vnitřní výzbrojí, montáž do stávající skříně rack ve stávající serverovně</t>
  </si>
  <si>
    <t>Rozvodná nástěnná skříňka  pro řídící miniterminál. vč.svorkovnice, montáž nad podhled</t>
  </si>
  <si>
    <t>Elektroinstalační lišta vkládací hranatá LHD 25x20, montáž po povrchu</t>
  </si>
  <si>
    <t>Elektroinstalační lišta vkládací hranatá LHD 40x20, montáž po povrchu</t>
  </si>
  <si>
    <t>QUAD PIR, 15m/85°, 117x68x50mm, -30 až +70 °C, stojánek na stěnu a strop, vyvažovací rezistory, digital</t>
  </si>
  <si>
    <t>QUAD PIR, 18m/20°, 117x68x50mm, -30 až +70 °C, stojánek na stěnu a strop, vyvažovací rezistory, digital</t>
  </si>
  <si>
    <t>Stropní QUAD PIR, 360°/Ø 10 až 15 m při montážní výšce 2,4 až 4,0 m, digital</t>
  </si>
  <si>
    <t>DUAL PIR+MW, antimasking, 15m/85°, 117x68x50mm, -30 až +70 °C, stojánky, vyvažovací rezistory, digital</t>
  </si>
  <si>
    <t>Duální detektor tříštění skla, dosah 360°/8 m, digitální analýza signálu, detekce řezání skla</t>
  </si>
  <si>
    <t>Závrtný magnetický kontakt na max. 25 mm, kabel 3m</t>
  </si>
  <si>
    <t>Sada k MK pro vnitřní montáž do kovu</t>
  </si>
  <si>
    <t>Odolný magnetický kontakt vratový, kabel 3m</t>
  </si>
  <si>
    <t>Tísňový plastový hlásič s výklopnou páčkou. Vyklopením páčky dojde k tiché aktivaci poplachu. Paměť poplachu.</t>
  </si>
  <si>
    <t>Vnitřní siréna, tamper kontakt, VdS-C, 100dB,  12V/120mA</t>
  </si>
  <si>
    <t>Instalační plastová krabice povrchová, 24šroubovacích svorek, tamper</t>
  </si>
  <si>
    <t>PVC trubka 16mm, ohebná</t>
  </si>
  <si>
    <t>Chránička trubka 23mm,ohebná</t>
  </si>
  <si>
    <t>Trubka bezhalogenová tuhá 1520 (20mm), montáž po povrchu</t>
  </si>
  <si>
    <t>PVC trubka pevná hladká 23mm, montáž po povrchu</t>
  </si>
  <si>
    <t>Trubka ohebná 2340, montáž do betonové podlahy</t>
  </si>
  <si>
    <t>Montáž zásuvné desky do stávající ústředny EZS</t>
  </si>
  <si>
    <t>Montáž klávesnice, montáž ná stěnu vč. příslušenství</t>
  </si>
  <si>
    <t>Montáž klávesnice v krytu, montáž na stěnu vč. montážního příslušenství krytu</t>
  </si>
  <si>
    <t>Montáž magnetických kontaktů</t>
  </si>
  <si>
    <t>Montáž detektoru PIR a duálních</t>
  </si>
  <si>
    <t>Montáž detektoru tříštění skla, nastavení</t>
  </si>
  <si>
    <t>Montáž tísňového tlačítka, montáž do stolu, nábytku</t>
  </si>
  <si>
    <t>Montáž instalační plastová krabice povrchová</t>
  </si>
  <si>
    <t>Montáž podružného napájecího zdroje</t>
  </si>
  <si>
    <t>Programování ústředny</t>
  </si>
  <si>
    <t>Žárově zinkovaný kabelový drátěný žlab, průměr drátu 4mm, rozměry ok 50x100mm , ZLAB  100/50mm vč. příslušenství, montáž stropní</t>
  </si>
  <si>
    <t>E.034</t>
  </si>
  <si>
    <t>E.035</t>
  </si>
  <si>
    <t>Průraz ve zdivu betonovém tl. 20cm, plochy do 0,025m2, vč. začištění</t>
  </si>
  <si>
    <t>Školení obsluhy , recepce atletické haly</t>
  </si>
  <si>
    <t>Oživení, zkušební testy stávající systém a nový systém</t>
  </si>
  <si>
    <t>Optický kabel distribuční s těsnou sekundární ochranou, univerzální, 4 vlákna OS1 08/125um, LSZH,</t>
  </si>
  <si>
    <t>Optický kabel distribuční s těsnou sekundární ochranou, univerzální, 8 vlákna OS1 08/125um, LSZH,</t>
  </si>
  <si>
    <t>Optický kabel distribuční s těsnou sekundární ochranou, univerzální, 12 vlákna OS1 08/125um, LSZH,</t>
  </si>
  <si>
    <t>Optický kabel distribuční s těsnou sekundární ochranou, univerzální, 24 vlákna OS1 08/125um, LSZH,</t>
  </si>
  <si>
    <t>Kabeláž U/UTP součástí kapitoly SK, vč. úložných konstrukcí a materiálu</t>
  </si>
  <si>
    <t>Montáž switch 12, 24-port 1G</t>
  </si>
  <si>
    <t xml:space="preserve">Montáž napájecího modulu pro POE </t>
  </si>
  <si>
    <t xml:space="preserve">Montáž 1.3MPix pevná IP kamera dome </t>
  </si>
  <si>
    <t>Montáž skříňky pro montáž přepěť. Ochrany</t>
  </si>
  <si>
    <t>Montáž Přepěťová ochrana 10/100M Ethernet + PoE A/B nebo Hi PoE(max.70W), montáž na rovný podklad nebo DIN</t>
  </si>
  <si>
    <t xml:space="preserve">Montáž 1.3MPix pevná IP kamera dome provedení a antivandal, do prostor návštěvníků </t>
  </si>
  <si>
    <t xml:space="preserve">Montáž 3 MPix pevná IP kamera dome provedení antivandal, do venkovních prostor, </t>
  </si>
  <si>
    <t>Dohledová PC stanice, včetně LCD monitor 27" a příslušenství</t>
  </si>
  <si>
    <t>Dohledový monitor 27" montáž k dohledové PC stanici</t>
  </si>
  <si>
    <t>Dohledový monitor 40" montáž na stěnu na stávající vrátnici-hlavní dohledové pracoviště</t>
  </si>
  <si>
    <t>Grafická karta 2xDVI, montáž do stávajícího PC, stávající vrátnice- hlavní dohledové pracoviště</t>
  </si>
  <si>
    <t xml:space="preserve">Montáž kamerového serveru </t>
  </si>
  <si>
    <t xml:space="preserve">Nastavení stávajícího CCTV serveru, propojení s novým zařízením nového serveru, programování </t>
  </si>
  <si>
    <t>Kamerová zkouška - před instalací kamer</t>
  </si>
  <si>
    <t>B.031</t>
  </si>
  <si>
    <t>B.032</t>
  </si>
  <si>
    <t>B.033</t>
  </si>
  <si>
    <t>B.034</t>
  </si>
  <si>
    <t>B.035</t>
  </si>
  <si>
    <t>B.036</t>
  </si>
  <si>
    <t>B.037</t>
  </si>
  <si>
    <t>B.038</t>
  </si>
  <si>
    <t>B.039</t>
  </si>
  <si>
    <t>B.040</t>
  </si>
  <si>
    <t>B.041</t>
  </si>
  <si>
    <t>B.042</t>
  </si>
  <si>
    <t>B.043</t>
  </si>
  <si>
    <t>B.044</t>
  </si>
  <si>
    <t>B.045</t>
  </si>
  <si>
    <t>B.046</t>
  </si>
  <si>
    <t>B.047</t>
  </si>
  <si>
    <t>B.048</t>
  </si>
  <si>
    <t>B.049</t>
  </si>
  <si>
    <t>B.050</t>
  </si>
  <si>
    <t>Terminál základní signalizační  akustický a optický modul, nástěnné provedení, pro signalizaci přivolání pomoci z více míst, rozlišení signalizace, recepce v hale v 1.NP</t>
  </si>
  <si>
    <t>Napaječ 1,5A/40W/24 V DC vč. příslušenství DIN lišty apod. montáž nad podhled</t>
  </si>
  <si>
    <t xml:space="preserve">Volací sigální tahové tlačítko, aktivace alarmu v koupelnách a WC sportovců v 1.PP </t>
  </si>
  <si>
    <t>Tlačítko signální táhlové,k aktivaci alarmu na WC v 1.PP a 2.NP v prostorách návštěvníků haly</t>
  </si>
  <si>
    <t>Montáž napájecího zdroje, do krabice/na DIN lištu apod.</t>
  </si>
  <si>
    <t>Montáž krabice přístrojové pod omítku, do SDK příčky</t>
  </si>
  <si>
    <t xml:space="preserve">Montáž základního signalizačního modulu v recepci  </t>
  </si>
  <si>
    <t>Montáž krabice univerzální odbočná KU 68/xx pod omítku</t>
  </si>
  <si>
    <t>Jednorámeček bílý, montáž na omítku, na přístrojovou krabici pro přístroje přivolávacího systému v prostorách návštěvníků</t>
  </si>
  <si>
    <t>Sdělovací kabel nízkofrekvenční, J-Y(St)Y 3x2x0,6</t>
  </si>
  <si>
    <t>Krabice přístrojová KP 68/xx montáž pod omítku</t>
  </si>
  <si>
    <t>Krabice univerzální odbočná KU 68/xx vč. víčka montáž pod omítku</t>
  </si>
  <si>
    <t>Krabice univerzální odbočná dvojitá KU 68/xx montáž pod omítku</t>
  </si>
  <si>
    <t>Montáž tlačítka tahové, montáž na přístrojovou krabici</t>
  </si>
  <si>
    <t>Montáž nástěnného signalizačního svítidla</t>
  </si>
  <si>
    <t>Montáž tlačítka vybavovací, montáž na přístrojovou krabici</t>
  </si>
  <si>
    <t xml:space="preserve">Montáž Modulu kontrolního s alarmem,proudová smyčka,bzučák,blikající signální světlo.má reset, napěť.  bezpotenc.výstup </t>
  </si>
  <si>
    <t>Zaškolení obsluhy</t>
  </si>
  <si>
    <t>Oživení, zkušební testy instalovaného systému</t>
  </si>
  <si>
    <t>G.029</t>
  </si>
  <si>
    <t>G.030</t>
  </si>
  <si>
    <t>G.031</t>
  </si>
  <si>
    <t>G.032</t>
  </si>
  <si>
    <t>G.033</t>
  </si>
  <si>
    <t>G.034</t>
  </si>
  <si>
    <t>G.035</t>
  </si>
  <si>
    <t>G.036</t>
  </si>
  <si>
    <t>G.037</t>
  </si>
  <si>
    <t>G.038</t>
  </si>
  <si>
    <t>G.039</t>
  </si>
  <si>
    <t>G.040</t>
  </si>
  <si>
    <t>G.041</t>
  </si>
  <si>
    <t>Anténa pro pásmo UHF (21. - 69. kanál), zisk 12.5 dB</t>
  </si>
  <si>
    <t>Anténa pro pásmo FM 87,5-108 MHz, vertikální i horizontální polarizace</t>
  </si>
  <si>
    <t>UHF předzes. do nových antén G=14dB, šum 1,5dB</t>
  </si>
  <si>
    <t>Kanálová zesilovací vložka zesilovacích hlavních stanic vhodná, jak pro zesílení DVB-T multiplexu, tak i analogového TV signáluUHF</t>
  </si>
  <si>
    <t>Kanálová zesilovací vložka zesilovacích hlavních stanic vhodná pro zesílení VKV(FM)</t>
  </si>
  <si>
    <t xml:space="preserve"> Zdroj pro napájení zesilovačů ZG a kanálových konvertorů PC,zdroj poskytuje napětí 24 V do odběru 1300 mA (napájení zesilovačů) a 5,7 V do odběru 2800 mA (pro programovací část konvertoru)</t>
  </si>
  <si>
    <t>Nástěnný plechový rozváděč , pro instalaci hlavní objektové stanice STA, R-STA 2.1 rozměry 600 x 600 x 210 mm</t>
  </si>
  <si>
    <t>Nástěnný plechový rozváděč , pro instalaci hlavní objektové stanice STA, R-STA 2.2 rozměry 500 x 300 x 160 mm</t>
  </si>
  <si>
    <t>Domovní a linkový zesilovač se zesílením 40dB. Má jeden vstup a jeden výstup, vlastní zdroj,plynule nastavit náklon a zesílení, a měřit na testovacích výstupech - IN a OUT</t>
  </si>
  <si>
    <t xml:space="preserve"> Rozbočovač TV a FM signálu do třech větví. Průchozí pro napájení, 47-968MHz, 3 výstupy, 6,2dB</t>
  </si>
  <si>
    <t xml:space="preserve"> Rozbočovač TV a FM signálu do dvou větví. Průchozí pro napájení, 47-968MHz 2 výstupy, 3,8dB</t>
  </si>
  <si>
    <t xml:space="preserve"> Rozbočovač TV a FM signálu do čtyř větví. Průchozí pro napájení, 47-968MHz, 4 výstupy, 7,7dB</t>
  </si>
  <si>
    <t xml:space="preserve">Širokopásmová koaxiální přepěťová ochrana typ 1 (svodič bleskového proudu třídy B), osazená plynovou bleskojistkou, chráni zařízení ve smyslu znění dokumentu IEC 61312-1 </t>
  </si>
  <si>
    <t xml:space="preserve">Koaxiální kabel KH 21D, vnější průměr 6,8 mm, PVC,impedance 75 ohm,vnitřní vodič 1,1 mm Cu,útlum stínění 95 dB class A,činitel zkrácení 0,80, min ohyb 70 mm, pro přenosy na velké vzdálenosti </t>
  </si>
  <si>
    <t>Koaxiální kabel s pěnovým dielektrikem, dvojitým stíněním, určen pro venkovní montáž, pro svody od antén, kabel s pěnovým dielektrikem a dvojitým stíněním, 6,38mm</t>
  </si>
  <si>
    <t>Zásuvka TV-R koncová, vč. přístrojové vložky, krytu a rámečku</t>
  </si>
  <si>
    <t>Anténní stožár vč. kotvení a uchycení stožáru na střeše, montáž plochá střecha, vč. kotvívích prvků, ptovedení trojnožka apod.</t>
  </si>
  <si>
    <t>C.045</t>
  </si>
  <si>
    <t>C.046</t>
  </si>
  <si>
    <t>C.047</t>
  </si>
  <si>
    <t>C.048</t>
  </si>
  <si>
    <t>C.049</t>
  </si>
  <si>
    <t>C.050</t>
  </si>
  <si>
    <t>C.051</t>
  </si>
  <si>
    <t>C.052</t>
  </si>
  <si>
    <t>C.053</t>
  </si>
  <si>
    <t>C.054</t>
  </si>
  <si>
    <t>C.055</t>
  </si>
  <si>
    <t>C.056</t>
  </si>
  <si>
    <t>C.057</t>
  </si>
  <si>
    <t>C.058</t>
  </si>
  <si>
    <t>F.001</t>
  </si>
  <si>
    <t>Použitá technologie musí být kompatibilní se stávajícím systémem PZTS, použivaný uživatelem ve stávajícím objektu. Jedná se o rozšíření stávajícího systému.</t>
  </si>
  <si>
    <t>Podrobnější specifikace hlavních zařízení PZTS  viz. Technická zpráva</t>
  </si>
  <si>
    <t xml:space="preserve">Chránička PVC trubka 40mm, ohebná </t>
  </si>
  <si>
    <t>Motnáž rozváděče nástěnného pro technologii rozvodu STA</t>
  </si>
  <si>
    <t>Motnáž anténního stožáru s uchycením do střechy, vč. výložníků</t>
  </si>
  <si>
    <t>Montáž kanálové zesilovací vložky do zesilovacích hlavních stanic, montáž na mont. desku, osazení do rozvodnice</t>
  </si>
  <si>
    <t>Montáž anténního předzesilovač</t>
  </si>
  <si>
    <t>Montáž rozbočovače, odbočovače , osazení do rozváděče STA</t>
  </si>
  <si>
    <t>Montáž zásuvky rozvodu STA, montáž na přístrojovou krabic vč. příslušenství</t>
  </si>
  <si>
    <t>Montáž ochranné bleskojistky na venkovní rozvody systému STA</t>
  </si>
  <si>
    <t>Montáž napájecího zdroje systému zesilovačů a aktivních prvků hlavní stanice STA</t>
  </si>
  <si>
    <t>Montáž zesilovače do rozvodnice systému STA</t>
  </si>
  <si>
    <t>Měření  síly signálu před montáží a umístěnním anténního stožáru, venkovní měření v místě instalace stožáru, na střeše</t>
  </si>
  <si>
    <t>Průraz ve zdivu betonovém tl. Obvodové zdivo, plochy do 0,025m2, vč. začištění</t>
  </si>
  <si>
    <t>F.002</t>
  </si>
  <si>
    <t>F.003</t>
  </si>
  <si>
    <t>F.004</t>
  </si>
  <si>
    <t>F.005</t>
  </si>
  <si>
    <t>F.006</t>
  </si>
  <si>
    <t>F.007</t>
  </si>
  <si>
    <t>F.008</t>
  </si>
  <si>
    <t>F.009</t>
  </si>
  <si>
    <t>F.010</t>
  </si>
  <si>
    <t>F.011</t>
  </si>
  <si>
    <t>F.012</t>
  </si>
  <si>
    <t>F.013</t>
  </si>
  <si>
    <t>F.014</t>
  </si>
  <si>
    <t>F.015</t>
  </si>
  <si>
    <t>F.016</t>
  </si>
  <si>
    <t>F.017</t>
  </si>
  <si>
    <t>F.018</t>
  </si>
  <si>
    <t>F.019</t>
  </si>
  <si>
    <t>F.020</t>
  </si>
  <si>
    <t>F.021</t>
  </si>
  <si>
    <t>F.022</t>
  </si>
  <si>
    <t>F.023</t>
  </si>
  <si>
    <t>F.024</t>
  </si>
  <si>
    <t>F.025</t>
  </si>
  <si>
    <t>F.026</t>
  </si>
  <si>
    <t>F.027</t>
  </si>
  <si>
    <t>F.028</t>
  </si>
  <si>
    <t>F.029</t>
  </si>
  <si>
    <t>F.030</t>
  </si>
  <si>
    <t>F.031</t>
  </si>
  <si>
    <t>F.032</t>
  </si>
  <si>
    <t>F.033</t>
  </si>
  <si>
    <t>F.034</t>
  </si>
  <si>
    <t>F.035</t>
  </si>
  <si>
    <t>F.036</t>
  </si>
  <si>
    <t>F.037</t>
  </si>
  <si>
    <t>F.038</t>
  </si>
  <si>
    <t>F.039</t>
  </si>
  <si>
    <t>F.040</t>
  </si>
  <si>
    <t>F.041</t>
  </si>
  <si>
    <t>F.042</t>
  </si>
  <si>
    <t>F.043</t>
  </si>
  <si>
    <t>F.044</t>
  </si>
  <si>
    <t>F.045</t>
  </si>
  <si>
    <t>F.046</t>
  </si>
  <si>
    <t>F.047</t>
  </si>
  <si>
    <t>F.048</t>
  </si>
  <si>
    <t>F.049</t>
  </si>
  <si>
    <t>F.050</t>
  </si>
  <si>
    <t>Oživení, zkušební testy sytému</t>
  </si>
  <si>
    <t>H.001</t>
  </si>
  <si>
    <t>H.002</t>
  </si>
  <si>
    <t>H.005</t>
  </si>
  <si>
    <t>H.006</t>
  </si>
  <si>
    <t>H.007</t>
  </si>
  <si>
    <t>H.009</t>
  </si>
  <si>
    <t>H.010</t>
  </si>
  <si>
    <t>H.012</t>
  </si>
  <si>
    <t>H.013</t>
  </si>
  <si>
    <t>H.014</t>
  </si>
  <si>
    <t>H.015</t>
  </si>
  <si>
    <t>Spojka LC-LC SM-Duplex</t>
  </si>
  <si>
    <t>PC-U 2m-C6, PatchCord</t>
  </si>
  <si>
    <t>Datový rozváděč RD AH2.0</t>
  </si>
  <si>
    <t>42U 600/800, 19" stojanový datový rozvaděč,45 U, rozebíratelný, dveře sklo, uzamykatelný</t>
  </si>
  <si>
    <t xml:space="preserve">Datový rozváděč RD-režie </t>
  </si>
  <si>
    <t>Datový rozváděč RD-CCTV, místnost tlf. Ústředny</t>
  </si>
  <si>
    <t>Aktivní prvky musí být kompatibillní se stávající technologií z důvodu propojení mezi Atletickou halou, ČEZ Arénou a Atletickým stadionem</t>
  </si>
  <si>
    <t>Tranceiver SFP LC , 10GB, FO SM 08/125</t>
  </si>
  <si>
    <t>U/UTP cat 6 LSZH, 4pár, drát, 23 AWG</t>
  </si>
  <si>
    <t>UPS 1500VA LCD 2U 230V, montáž do racku, CD se softwarem, Disk CD s dokumentací, Instalační příručka, Skříňové podpěrné lišty, Odnímatelná podpěra, Signalizační kabel Smart UPS RS-232, Kabel USB</t>
  </si>
  <si>
    <t>UPS 3000VA LCD 2U 230V, montáž do racku, CD se softwarem, Disk CD s dokumentací, Instalační příručka, Skříňové podpěrné lišty, Odnímatelná podpěra, Signalizační kabel Smart UPS RS-232, Kabel USB</t>
  </si>
  <si>
    <t>Administrovatelný metalický SWITCH, 48x 1000Mbps, 4x SFP/10 Gb optické propoje, PoE pro napájení AP min - 60W PoE</t>
  </si>
  <si>
    <t>Řídící jednotka Wi-FI Controllerů, montáž do racku vč. napájení, vč. příslušenství</t>
  </si>
  <si>
    <t>Dvoupásmový indoor WiFi bod 802.11n, s 2x2:2 streamy, PoE napájení 7W, 256 signál. Cest, zisk antény 6dBi, 600 Mbps</t>
  </si>
  <si>
    <t>Dvoupásmový indoor WiFi bod 802.11n, s 3x3:3streamy, PoE napájení, 256 signál. Cest, zisk antény8dBi, 900 Mbps,PoE 13W, umístěné v prostorách atletického oválu</t>
  </si>
  <si>
    <t>Montáž a instalace switche do skříně rack</t>
  </si>
  <si>
    <t>Montáž a instalace zdroje UPS do skříně rack</t>
  </si>
  <si>
    <t>Montáž Wi-FI přístupového bodu v prostorách atletického oválu, výšková montáž</t>
  </si>
  <si>
    <t>Montáž Wi-FI přístupového bodu v zázemí haly</t>
  </si>
  <si>
    <t>Montáž a instalace řídící jednotky přístupových AP, montáž do racku</t>
  </si>
  <si>
    <t>Montáž konektoru UTP RJ 45 pro zapojení kamer CCTV</t>
  </si>
  <si>
    <t>zás. 2xRJ45,UTP,Cat.6, uložení na přístrojovou krabici pod omítku</t>
  </si>
  <si>
    <t>zás. 2xRJ45,UTP,Cat.6, uložení na přístrojovou krabici na povrch</t>
  </si>
  <si>
    <t>zás. 2xRJ45,UTP,Cat.6, uloženído žlabu</t>
  </si>
  <si>
    <t>zás. 2xRJ45,UTP,Cat.6, uložení do podlahové krabice</t>
  </si>
  <si>
    <t>zás. 1xRJ45,UTP,Cat.6,  uložení na přístrojovou krabici pod omítku</t>
  </si>
  <si>
    <t>zás. 1xRJ45,UTP,Cat.6, uložení na přístrojovou krabici na povrch</t>
  </si>
  <si>
    <t xml:space="preserve">SYKFY 10x2x0,5 Měděný vodič plný, PVC izolace,Dvě nebo tři žíly stočeny v prvek,Prvky stočeny,Ovinuto Al laminovanou fólií se dvěma příložnými Cu dráty pocínovanými, PVC plášť </t>
  </si>
  <si>
    <t xml:space="preserve">SYKFY 20x2x0,5 Měděný vodič plný, PVC izolace,Dvě nebo tři žíly stočeny v prvek,Prvky stočeny,Ovinuto Al laminovanou fólií se dvěma příložnými Cu dráty pocínovanými, PVC plášť </t>
  </si>
  <si>
    <t xml:space="preserve">SYKFY 50x2x0,5 Měděný vodič plný, PVC izolace,Dvě nebo tři žíly stočeny v prvek,Prvky stočeny,Ovinuto Al laminovanou fólií se dvěma příložnými Cu dráty pocínovanými, PVC plášť </t>
  </si>
  <si>
    <t>Switch Gigabit Ethernet L2 stackable switches 24-port 1G, PoE+ 390W, 4 x 1G SFP Uplink/Stacking Ports</t>
  </si>
  <si>
    <t>YSLY-JZ 18x0,50 kabel flexibilní, PVC šedý, číslované žíly se ze/žl, kabel pro měřící techniku sportovišť</t>
  </si>
  <si>
    <t>YSLY-JZ 3x0,50 kabel flexibilní, PVC šedý, číslované žíly se ze/žl, kabel pro měřící techniku sportovišť</t>
  </si>
  <si>
    <t xml:space="preserve">Kabel SYKFY 2x2x0,5,měděný vodič plný,PVC izolace,Dvě nebo tři žíly stočeny v prvek,prvky stočeny,ovinuto Al laminovanou fólií se dvěma příložnými Cu dráty pocínovanými,PVC plášť </t>
  </si>
  <si>
    <t>Napájecí kabely, měděný, 2 žíly, JYTY 2x1 pro napájení dveřních komunikátorů apod.</t>
  </si>
  <si>
    <t>Napájecí záložní zdroj , 13,8 V/1 A, pro napájení elektrom. zámků ve dveřích s interkomema pro napájení interkomu</t>
  </si>
  <si>
    <t>bezúdržbový akumulátor 12V/7 Ah pro záložní zdroj</t>
  </si>
  <si>
    <t>Základní modul komunikačního interkomu v provedení analog, 1  zvonkové tlačítko, zapojen jako jedna linka PbTU, montáž na povrch</t>
  </si>
  <si>
    <t>Ochranná stříška pro 1 modul komunikačního interkomu, montáž na povrch</t>
  </si>
  <si>
    <t>62/50 Kabelový žlab oceloplechový vč. příslušenství plný</t>
  </si>
  <si>
    <t>125/50 Kabelový žlab oceloplechový vč. příslušenství plný</t>
  </si>
  <si>
    <t>Žárově zinkovaný kabelový drátěný žlab, průměr drátu 4mm, rozměry ok 50x100mm , žlab  50/50mm vč. příslušenství, montáž stropní</t>
  </si>
  <si>
    <t>Žárově zinkovaný kabelový drátěný žlab, průměr drátu 4mm, rozměry ok 50x100mm , žlab  100/50mm vč. příslušenství, montáž stropní</t>
  </si>
  <si>
    <t>Trubka bezhalogenová tuhá 1520 (16mm), montáž po povrchu</t>
  </si>
  <si>
    <t>Patch panel telefonní 50 portů RJ45 (8p4c) UTP 1U, komplet vybavený</t>
  </si>
  <si>
    <t>Patch panel 24xRJ45 cat. 6  (8p4c) UTP nestíněný, komplet vybavený s vyvazovací lištou</t>
  </si>
  <si>
    <t>Kabelové trasy - ukládání do stávajících tras, koordinace tras v objektu ČEZ Arény</t>
  </si>
  <si>
    <t>Měření na vývodu + certifikace cat.6</t>
  </si>
  <si>
    <t>I</t>
  </si>
  <si>
    <t>I.004</t>
  </si>
  <si>
    <t>I.001</t>
  </si>
  <si>
    <t>PARK -parkovací systém</t>
  </si>
  <si>
    <t>Použitá technologie musí být kompatibilní se stávajícím systémem parkovacích závor, použivaný uživatelem ve stávajícím objektu. Jedná se o rozšíření stávajícího systému.</t>
  </si>
  <si>
    <t>Použitá technologie musí být kompatibilní se stávajícím systémem CCTV, použivaný uživatelem ve stávajícím objektu. Jedná se o rozšíření stávajícího systému.</t>
  </si>
  <si>
    <t>Podrobnější specifikace hlavních zařízení CCTV  viz. Technická zpráva</t>
  </si>
  <si>
    <t>Kabel sběrnice LONWorks sítě 1x2x18AWG</t>
  </si>
  <si>
    <t>Krabice přístrojová, montáž na povrch</t>
  </si>
  <si>
    <t>Trubka bezhalogenová tuhá 1532 (29mm), montáž po povrchu</t>
  </si>
  <si>
    <t>Trubka ohebná 2323, montáž do betonové podlahy</t>
  </si>
  <si>
    <t>Patch cord LC-LC, 4m, 8/125um OS1, optický duplexní, SM, propojení aktivních prvků v rozváděčích CCTV</t>
  </si>
  <si>
    <t>PE trubka ohebná korugovaná dvouplášťová, určená k uložení pod vozovku</t>
  </si>
  <si>
    <t xml:space="preserve">Indukční smyčka kabelová  řezaná do živice včetně zalévací hmoty nebo kabelová, </t>
  </si>
  <si>
    <t>Montáž indukční smyčky</t>
  </si>
  <si>
    <t>Kabelové trasy-instalace chrániček po vozovkou</t>
  </si>
  <si>
    <t>Oživení, zkušební testy celistvosti kabeláž</t>
  </si>
  <si>
    <t>Montáž, přemístění, zapojení a osazení stávajících závor, zprovoznění a zapojení do stávajícího systému nejsou součástí tohoto projektu.</t>
  </si>
  <si>
    <t>ATLETICKÁ HALA VÍTKOVICE</t>
  </si>
  <si>
    <t>SO 04 - Atletická hala</t>
  </si>
  <si>
    <t>04.4.6 - ELEKTRONICKÉ KOMUNIKACE (SLP)</t>
  </si>
  <si>
    <t>ing. Hana Matušková</t>
  </si>
  <si>
    <t>08/2013</t>
  </si>
  <si>
    <t>Statutární město Ostrava, Prokešovo náměstí 8, 729 30 Ostrava</t>
  </si>
  <si>
    <t>A.084</t>
  </si>
  <si>
    <t>A.085</t>
  </si>
  <si>
    <t>A.086</t>
  </si>
  <si>
    <t>A.087</t>
  </si>
  <si>
    <t>A.088</t>
  </si>
  <si>
    <t>A.089</t>
  </si>
  <si>
    <t>A.090</t>
  </si>
  <si>
    <t>A.091</t>
  </si>
  <si>
    <t>A.092</t>
  </si>
  <si>
    <t>A.093</t>
  </si>
  <si>
    <t>A.094</t>
  </si>
  <si>
    <t>A.095</t>
  </si>
  <si>
    <t>A.096</t>
  </si>
  <si>
    <t>A.097</t>
  </si>
  <si>
    <t>A.098</t>
  </si>
  <si>
    <t>A.099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</si>
  <si>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</si>
  <si>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</si>
  <si>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</si>
  <si>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</si>
  <si>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</si>
  <si>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</si>
  <si>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</si>
  <si>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</si>
  <si>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</si>
  <si>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</si>
  <si>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</si>
  <si>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</si>
  <si>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</si>
  <si>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</si>
  <si>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</si>
  <si>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</si>
  <si>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</si>
  <si>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</si>
  <si>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</si>
  <si>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</si>
  <si>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</si>
  <si>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</si>
  <si>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</si>
  <si>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</si>
  <si>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</si>
  <si>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</si>
  <si>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</si>
  <si>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</si>
  <si>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</si>
  <si>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</si>
  <si>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</si>
  <si>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</si>
  <si>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</si>
  <si>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</si>
  <si>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</si>
  <si>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</si>
  <si>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</si>
  <si>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</si>
  <si>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</si>
  <si>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</si>
  <si>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</si>
  <si>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</si>
  <si>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</si>
  <si>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</si>
  <si>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</si>
  <si>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</si>
  <si>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</si>
  <si>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</si>
  <si>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</si>
  <si>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</si>
  <si>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</si>
  <si>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</si>
  <si>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</si>
  <si>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</si>
  <si>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</si>
  <si>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</si>
  <si>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</si>
  <si>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F.051</t>
  </si>
  <si>
    <t>F.052</t>
  </si>
  <si>
    <t>Měděný vodič plný, PVC izolace, PVC plášť  CYKY 2x1,5,pro pevné uložení v otevřeném prostoru, v zemi a v betonu, vnitřní instalace i pod omítkou</t>
  </si>
  <si>
    <t>Bezúdržbový akumulátor 12V/17 Ah pro systémový záložní zdroj</t>
  </si>
  <si>
    <t>Montáž akumulátoru</t>
  </si>
  <si>
    <t>C.059</t>
  </si>
  <si>
    <t>Switch Gigabit Ethernet L2 stackable switches 24-port 1G,4 x 1G SFP Uplink/Stacking Ports</t>
  </si>
  <si>
    <t xml:space="preserve">Montáž SFP transceiver FO SM </t>
  </si>
  <si>
    <t>Komunikační server pro technologii ústředny EPS</t>
  </si>
  <si>
    <t>Vývoj modulu/driveru dle zadání systému EPS</t>
  </si>
  <si>
    <t>Komunikační server pro ústřednu  PZTS</t>
  </si>
  <si>
    <t>Vývoj modulu/driveru dle zadání systému PZTS</t>
  </si>
  <si>
    <t>Mapové podklady na patro</t>
  </si>
  <si>
    <t>Přeinstalace SW jádra nástavby ze stávajícího umístění - umístění dle podkladů uživatele</t>
  </si>
  <si>
    <t xml:space="preserve">Uvedení instalace grafické nástavby do provozu jako celek pro všechny části </t>
  </si>
  <si>
    <t>Kabel dle Vyhlášky č.268/2011 Sb.PH120-R dle ZP-27/2008, B2caS1D0 dle PrEN 50399:07
Ohniodolné dle ČSN IEC60331, bezhalogenové dle ČSN 50266
2x1.5 PH120-R B2caS1D0</t>
  </si>
  <si>
    <t>Polička s perforací 1U/450mm, nosnost 80kg</t>
  </si>
  <si>
    <t>Instalační kabel CAT7 SSTP LSOH CPD, SXKD-7-SSTP-LSOH-CPD podle vyhl. č.23/2008</t>
  </si>
  <si>
    <t>C.060</t>
  </si>
  <si>
    <t>C.061</t>
  </si>
  <si>
    <t>C.062</t>
  </si>
  <si>
    <t>3 MPix pevná IP kamera dome provedení antivandal, do venkovních prostor, 1/2.5" progressive scan CMO,Dual streams from H.264 and MJPEG,Up to 20 fps at 2048 x 1536 antivandal(IK10),Ingress protection (IP67),Varifocal megapixel lens,3‐axis mechanism (pan / tilt / roll),Removable IR‐cut filter for Day/Night function,External microphone,Intelligent IR  15m</t>
  </si>
  <si>
    <t>I.002</t>
  </si>
  <si>
    <t>I.003</t>
  </si>
  <si>
    <t>I.005</t>
  </si>
  <si>
    <t>I.006</t>
  </si>
  <si>
    <t>I.007</t>
  </si>
  <si>
    <t>I.008</t>
  </si>
  <si>
    <t>I.009</t>
  </si>
  <si>
    <t>I.010</t>
  </si>
  <si>
    <t>I.011</t>
  </si>
  <si>
    <t>I.012</t>
  </si>
  <si>
    <t>I.013</t>
  </si>
  <si>
    <t>I.014</t>
  </si>
  <si>
    <t>I.015</t>
  </si>
  <si>
    <t>I.016</t>
  </si>
  <si>
    <t>I.017</t>
  </si>
  <si>
    <t>I.018</t>
  </si>
  <si>
    <t>I.019</t>
  </si>
  <si>
    <t>I.020</t>
  </si>
  <si>
    <t>I.021</t>
  </si>
  <si>
    <t>I.022</t>
  </si>
  <si>
    <t>Kombinovaná hrubá a jemná přepěťová ochrana,vedení a komunikačních rozhraní řídicích systémů MaR, EZS, EPS apod. před pulzním přepětím. K ochraně proti podélnému přepětí (linka – ochranná zem) a příčnému přepětí (linka – linka), dvouvodičové vedení RS 485</t>
  </si>
  <si>
    <t>Montáž Přepěťová ochrana linka LON WOrks , montáž na rovný podklad nebo DIN</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</si>
  <si>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</si>
  <si>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</si>
  <si>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</si>
  <si>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</si>
  <si>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</si>
  <si>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</si>
  <si>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</si>
  <si>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</si>
  <si>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</si>
  <si>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</si>
  <si>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</si>
  <si>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</si>
  <si>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</si>
  <si>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</si>
  <si>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</si>
  <si>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</si>
  <si>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</si>
  <si>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</si>
  <si>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</si>
  <si>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</si>
  <si>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</si>
  <si>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</si>
  <si>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</si>
  <si>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</si>
  <si>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</si>
  <si>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</si>
  <si>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</si>
  <si>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</si>
  <si>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</si>
  <si>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</si>
  <si>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</si>
  <si>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</si>
  <si>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</si>
  <si>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</si>
  <si>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</si>
  <si>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</si>
  <si>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</si>
  <si>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</si>
  <si>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</si>
  <si>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E.036</t>
  </si>
  <si>
    <t xml:space="preserve">Stíněný kabel 6x Cu drát Ø 0,5 mm, 2x Cu drát Ø 0,8 mm, PVC plášť, kabel pro EZS siréna </t>
  </si>
  <si>
    <t>C.063</t>
  </si>
  <si>
    <t>KRYCÍ LIST VÝKAZU VÝMĚR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</si>
</sst>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0\ &quot;Kč&quot;;\-#,##0\ &quot;Kč&quot;"/>
    <numFmt numFmtId="44" formatCode="_-* #,##0.00\ &quot;Kč&quot;_-;\-* #,##0.00\ &quot;Kč&quot;_-;_-* &quot;-&quot;??\ &quot;Kč&quot;_-;_-@_-"/>
    <numFmt numFmtId="43" formatCode="_-* #,##0.00\ _K_č_-;\-* #,##0.00\ _K_č_-;_-* &quot;-&quot;??\ _K_č_-;_-@_-"/>
    <numFmt numFmtId="164" formatCode="#,##0.0"/>
    <numFmt numFmtId="165" formatCode="#,##0.\-"/>
    <numFmt numFmtId="166" formatCode="_ &quot;Fr.&quot;\ * #,##0_ ;_ &quot;Fr.&quot;\ * \-#,##0_ ;_ &quot;Fr.&quot;\ * &quot;-&quot;_ ;_ @_ "/>
    <numFmt numFmtId="167" formatCode="_ * #,##0_ ;_ * \-#,##0_ ;_ * &quot;-&quot;_ ;_ @_ "/>
    <numFmt numFmtId="168" formatCode="_ &quot;Fr.&quot;\ * #,##0.00_ ;_ &quot;Fr.&quot;\ * \-#,##0.00_ ;_ &quot;Fr.&quot;\ * &quot;-&quot;??_ ;_ @_ "/>
    <numFmt numFmtId="169" formatCode="_ * #,##0.00_ ;_ * \-#,##0.00_ ;_ * &quot;-&quot;??_ ;_ @_ "/>
    <numFmt numFmtId="170" formatCode="####;\-####"/>
    <numFmt numFmtId="171" formatCode="#,##0.00;\-#,##0.00"/>
    <numFmt numFmtId="172" formatCode="#,##0;\-#,##0"/>
    <numFmt numFmtId="173" formatCode="_-* #,##0.00\ [$€-1]_-;\-* #,##0.00\ [$€-1]_-;_-* &quot;-&quot;??\ [$€-1]_-"/>
    <numFmt numFmtId="174" formatCode="_(&quot;Kč&quot;* #,##0.00_);_(&quot;Kč&quot;* \(#,##0.00\);_(&quot;Kč&quot;* &quot;-&quot;??_);_(@_)"/>
    <numFmt numFmtId="175" formatCode="#,##0.000"/>
  </numFmts>
  <fonts count="61">
    <font>
      <sz val="12"/>
      <name val="Times New Roman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name val="Times New Roman CE"/>
      <charset val="238"/>
    </font>
    <font>
      <sz val="10"/>
      <name val="Arial CE"/>
      <charset val="238"/>
    </font>
    <font>
      <sz val="10"/>
      <name val="Arial"/>
      <family val="2"/>
      <charset val="238"/>
    </font>
    <font>
      <b/>
      <sz val="12"/>
      <name val="Arial CE"/>
      <charset val="238"/>
    </font>
    <font>
      <b/>
      <sz val="24"/>
      <name val="Tahoma"/>
      <family val="2"/>
      <charset val="238"/>
    </font>
    <font>
      <sz val="14"/>
      <name val="Tahoma"/>
      <family val="2"/>
      <charset val="238"/>
    </font>
    <font>
      <b/>
      <sz val="10"/>
      <name val="Arial CE"/>
      <charset val="238"/>
    </font>
    <font>
      <b/>
      <sz val="14"/>
      <name val="Arial CE"/>
      <charset val="238"/>
    </font>
    <font>
      <b/>
      <sz val="10"/>
      <name val="Arial"/>
      <family val="2"/>
    </font>
    <font>
      <sz val="8"/>
      <name val="Arial"/>
      <family val="2"/>
      <charset val="238"/>
    </font>
    <font>
      <sz val="12"/>
      <name val="Times New Roman"/>
      <family val="1"/>
      <charset val="238"/>
    </font>
    <font>
      <b/>
      <sz val="12"/>
      <name val="Times New Roman"/>
      <family val="1"/>
      <charset val="238"/>
    </font>
    <font>
      <sz val="11"/>
      <color indexed="8"/>
      <name val="Calibri"/>
      <family val="2"/>
      <charset val="238"/>
    </font>
    <font>
      <sz val="12"/>
      <color indexed="8"/>
      <name val="Times New Roman"/>
      <family val="1"/>
      <charset val="238"/>
    </font>
    <font>
      <sz val="12"/>
      <name val="Times New Roman CE"/>
      <charset val="238"/>
    </font>
    <font>
      <sz val="7"/>
      <name val="Arial CE"/>
      <charset val="110"/>
    </font>
    <font>
      <b/>
      <sz val="8"/>
      <name val="Arial CE"/>
      <charset val="110"/>
    </font>
    <font>
      <sz val="8"/>
      <name val="Arial CE"/>
      <charset val="110"/>
    </font>
    <font>
      <b/>
      <sz val="10"/>
      <name val="Arial CE"/>
      <family val="2"/>
      <charset val="238"/>
    </font>
    <font>
      <b/>
      <sz val="12"/>
      <color indexed="8"/>
      <name val="Times New Roman"/>
      <family val="1"/>
      <charset val="238"/>
    </font>
    <font>
      <b/>
      <sz val="18"/>
      <color indexed="10"/>
      <name val="Arial CE"/>
      <charset val="110"/>
    </font>
    <font>
      <sz val="7"/>
      <name val="Arial"/>
      <family val="2"/>
      <charset val="238"/>
    </font>
    <font>
      <b/>
      <sz val="10"/>
      <name val="Arial"/>
      <family val="2"/>
      <charset val="238"/>
    </font>
    <font>
      <sz val="10"/>
      <name val="Arial CE"/>
      <charset val="110"/>
    </font>
    <font>
      <b/>
      <sz val="12"/>
      <name val="Arial"/>
      <family val="2"/>
      <charset val="238"/>
    </font>
    <font>
      <b/>
      <sz val="10"/>
      <name val="Arial CE"/>
      <charset val="110"/>
    </font>
    <font>
      <sz val="11"/>
      <color theme="1"/>
      <name val="Calibri"/>
      <family val="2"/>
      <charset val="238"/>
      <scheme val="minor"/>
    </font>
    <font>
      <b/>
      <sz val="14"/>
      <color rgb="FFFF0000"/>
      <name val="Arial CE"/>
      <charset val="110"/>
    </font>
    <font>
      <sz val="10"/>
      <name val="Times New Roman CE"/>
      <charset val="238"/>
    </font>
    <font>
      <b/>
      <u/>
      <sz val="12"/>
      <name val="Arial"/>
      <family val="2"/>
      <charset val="238"/>
    </font>
    <font>
      <b/>
      <sz val="8"/>
      <name val="Arial"/>
      <family val="2"/>
      <charset val="238"/>
    </font>
    <font>
      <sz val="8"/>
      <name val="Arial"/>
      <family val="2"/>
    </font>
    <font>
      <b/>
      <sz val="12"/>
      <name val="Times New Roman CE"/>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indexed="64"/>
      <name val="Arial"/>
      <family val="2"/>
      <charset val="238"/>
    </font>
    <font>
      <b/>
      <sz val="8"/>
      <name val="Arial"/>
      <family val="2"/>
    </font>
    <font>
      <sz val="8"/>
      <name val="Arial CE"/>
      <charset val="238"/>
    </font>
    <font>
      <sz val="10"/>
      <name val="Arial"/>
      <family val="2"/>
      <charset val="238"/>
    </font>
    <font>
      <sz val="10"/>
      <color theme="1"/>
      <name val="Calibri"/>
      <family val="2"/>
      <charset val="238"/>
      <scheme val="minor"/>
    </font>
    <font>
      <sz val="10"/>
      <name val="Helv"/>
      <charset val="238"/>
    </font>
  </fonts>
  <fills count="41">
    <fill>
      <patternFill patternType="none"/>
    </fill>
    <fill>
      <patternFill patternType="gray125"/>
    </fill>
    <fill>
      <patternFill patternType="lightGray">
        <fgColor indexed="22"/>
      </patternFill>
    </fill>
    <fill>
      <patternFill patternType="lightGray">
        <fgColor indexed="22"/>
        <bgColor indexed="9"/>
      </patternFill>
    </fill>
    <fill>
      <patternFill patternType="solid">
        <fgColor indexed="65"/>
        <bgColor indexed="8"/>
      </patternFill>
    </fill>
    <fill>
      <patternFill patternType="solid">
        <fgColor indexed="1"/>
        <bgColor indexed="8"/>
      </patternFill>
    </fill>
    <fill>
      <patternFill patternType="solid">
        <fgColor rgb="FFFFFFCC"/>
        <bgColor rgb="FFFFFFFF"/>
      </patternFill>
    </fill>
    <fill>
      <patternFill patternType="solid">
        <fgColor rgb="FFFFFF00"/>
        <bgColor rgb="FFFFFFFF"/>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8"/>
      </left>
      <right style="hair">
        <color indexed="8"/>
      </right>
      <top style="hair">
        <color indexed="8"/>
      </top>
      <bottom style="thin">
        <color indexed="8"/>
      </bottom>
      <diagonal/>
    </border>
    <border>
      <left/>
      <right/>
      <top/>
      <bottom style="thin">
        <color indexed="8"/>
      </bottom>
      <diagonal/>
    </border>
    <border>
      <left/>
      <right/>
      <top style="thin">
        <color indexed="8"/>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hair">
        <color indexed="8"/>
      </right>
      <top style="hair">
        <color indexed="8"/>
      </top>
      <bottom style="hair">
        <color indexed="8"/>
      </bottom>
      <diagonal/>
    </border>
    <border>
      <left/>
      <right/>
      <top style="hair">
        <color indexed="8"/>
      </top>
      <bottom style="thin">
        <color indexed="8"/>
      </bottom>
      <diagonal/>
    </border>
    <border>
      <left style="hair">
        <color indexed="8"/>
      </left>
      <right/>
      <top style="hair">
        <color indexed="8"/>
      </top>
      <bottom style="thin">
        <color indexed="8"/>
      </bottom>
      <diagonal/>
    </border>
    <border>
      <left style="thin">
        <color indexed="8"/>
      </left>
      <right/>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hair">
        <color indexed="8"/>
      </top>
      <bottom/>
      <diagonal/>
    </border>
    <border>
      <left/>
      <right style="thin">
        <color indexed="64"/>
      </right>
      <top/>
      <bottom style="hair">
        <color indexed="8"/>
      </bottom>
      <diagonal/>
    </border>
    <border>
      <left/>
      <right style="thin">
        <color indexed="64"/>
      </right>
      <top style="hair">
        <color indexed="8"/>
      </top>
      <bottom style="hair">
        <color indexed="8"/>
      </bottom>
      <diagonal/>
    </border>
    <border>
      <left style="thin">
        <color indexed="64"/>
      </left>
      <right/>
      <top/>
      <bottom style="hair">
        <color indexed="8"/>
      </bottom>
      <diagonal/>
    </border>
    <border>
      <left style="hair">
        <color indexed="8"/>
      </left>
      <right style="thin">
        <color indexed="64"/>
      </right>
      <top/>
      <bottom style="hair">
        <color indexed="8"/>
      </bottom>
      <diagonal/>
    </border>
    <border>
      <left style="thin">
        <color indexed="64"/>
      </left>
      <right/>
      <top style="hair">
        <color indexed="8"/>
      </top>
      <bottom/>
      <diagonal/>
    </border>
    <border>
      <left style="hair">
        <color indexed="8"/>
      </left>
      <right style="thin">
        <color indexed="64"/>
      </right>
      <top style="hair">
        <color indexed="8"/>
      </top>
      <bottom/>
      <diagonal/>
    </border>
    <border>
      <left style="hair">
        <color indexed="8"/>
      </left>
      <right style="thin">
        <color indexed="64"/>
      </right>
      <top style="hair">
        <color indexed="8"/>
      </top>
      <bottom style="hair">
        <color indexed="8"/>
      </bottom>
      <diagonal/>
    </border>
    <border>
      <left style="thin">
        <color indexed="64"/>
      </left>
      <right/>
      <top/>
      <bottom style="thin">
        <color indexed="64"/>
      </bottom>
      <diagonal/>
    </border>
    <border>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auto="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ck">
        <color auto="1"/>
      </right>
      <top style="hair">
        <color theme="0" tint="-0.14996795556505021"/>
      </top>
      <bottom style="hair">
        <color theme="0" tint="-0.14996795556505021"/>
      </bottom>
      <diagonal/>
    </border>
    <border>
      <left style="thick">
        <color auto="1"/>
      </left>
      <right style="hair">
        <color theme="0" tint="-0.14996795556505021"/>
      </right>
      <top style="hair">
        <color theme="0" tint="-0.14996795556505021"/>
      </top>
      <bottom style="thick">
        <color auto="1"/>
      </bottom>
      <diagonal/>
    </border>
    <border>
      <left style="hair">
        <color theme="0" tint="-0.14996795556505021"/>
      </left>
      <right style="hair">
        <color theme="0" tint="-0.14996795556505021"/>
      </right>
      <top style="hair">
        <color theme="0" tint="-0.14996795556505021"/>
      </top>
      <bottom style="thick">
        <color auto="1"/>
      </bottom>
      <diagonal/>
    </border>
    <border>
      <left style="hair">
        <color theme="0" tint="-0.14996795556505021"/>
      </left>
      <right style="thick">
        <color auto="1"/>
      </right>
      <top style="hair">
        <color theme="0" tint="-0.14996795556505021"/>
      </top>
      <bottom style="thick">
        <color auto="1"/>
      </bottom>
      <diagonal/>
    </border>
    <border>
      <left style="thick">
        <color auto="1"/>
      </left>
      <right style="hair">
        <color theme="0" tint="-0.14996795556505021"/>
      </right>
      <top style="thick">
        <color auto="1"/>
      </top>
      <bottom style="thick">
        <color auto="1"/>
      </bottom>
      <diagonal/>
    </border>
    <border>
      <left style="hair">
        <color theme="0" tint="-0.14996795556505021"/>
      </left>
      <right style="hair">
        <color theme="0" tint="-0.14996795556505021"/>
      </right>
      <top style="thick">
        <color auto="1"/>
      </top>
      <bottom style="thick">
        <color auto="1"/>
      </bottom>
      <diagonal/>
    </border>
    <border>
      <left style="hair">
        <color theme="0" tint="-0.14996795556505021"/>
      </left>
      <right style="thick">
        <color auto="1"/>
      </right>
      <top style="thick">
        <color auto="1"/>
      </top>
      <bottom style="thick">
        <color auto="1"/>
      </bottom>
      <diagonal/>
    </border>
    <border>
      <left style="thick">
        <color auto="1"/>
      </left>
      <right style="hair">
        <color theme="0" tint="-0.14996795556505021"/>
      </right>
      <top/>
      <bottom/>
      <diagonal/>
    </border>
    <border>
      <left style="hair">
        <color theme="0" tint="-0.14996795556505021"/>
      </left>
      <right style="hair">
        <color theme="0" tint="-0.14996795556505021"/>
      </right>
      <top/>
      <bottom/>
      <diagonal/>
    </border>
    <border>
      <left style="hair">
        <color theme="0" tint="-0.14996795556505021"/>
      </left>
      <right style="thick">
        <color auto="1"/>
      </right>
      <top/>
      <bottom/>
      <diagonal/>
    </border>
    <border>
      <left style="thick">
        <color auto="1"/>
      </left>
      <right style="hair">
        <color theme="0" tint="-0.14996795556505021"/>
      </right>
      <top style="medium">
        <color auto="1"/>
      </top>
      <bottom style="medium">
        <color auto="1"/>
      </bottom>
      <diagonal/>
    </border>
    <border>
      <left style="hair">
        <color theme="0" tint="-0.14996795556505021"/>
      </left>
      <right style="hair">
        <color theme="0" tint="-0.14996795556505021"/>
      </right>
      <top style="medium">
        <color auto="1"/>
      </top>
      <bottom style="medium">
        <color auto="1"/>
      </bottom>
      <diagonal/>
    </border>
    <border>
      <left style="hair">
        <color theme="0" tint="-0.14996795556505021"/>
      </left>
      <right style="thick">
        <color auto="1"/>
      </right>
      <top style="medium">
        <color auto="1"/>
      </top>
      <bottom style="medium">
        <color auto="1"/>
      </bottom>
      <diagonal/>
    </border>
    <border>
      <left style="hair">
        <color theme="0" tint="-0.14996795556505021"/>
      </left>
      <right/>
      <top style="medium">
        <color auto="1"/>
      </top>
      <bottom style="medium">
        <color auto="1"/>
      </bottom>
      <diagonal/>
    </border>
    <border>
      <left/>
      <right/>
      <top style="medium">
        <color auto="1"/>
      </top>
      <bottom style="medium">
        <color auto="1"/>
      </bottom>
      <diagonal/>
    </border>
    <border>
      <left/>
      <right style="hair">
        <color theme="0" tint="-0.1499679555650502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ck">
        <color auto="1"/>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ck">
        <color auto="1"/>
      </right>
      <top style="hair">
        <color theme="0" tint="-0.149967955565050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14996795556505021"/>
      </left>
      <right/>
      <top/>
      <bottom/>
      <diagonal/>
    </border>
    <border>
      <left style="hair">
        <color theme="0" tint="-0.14996795556505021"/>
      </left>
      <right/>
      <top style="hair">
        <color theme="0" tint="-0.14996795556505021"/>
      </top>
      <bottom/>
      <diagonal/>
    </border>
    <border>
      <left style="hair">
        <color theme="0" tint="-0.14996795556505021"/>
      </left>
      <right/>
      <top style="hair">
        <color theme="0" tint="-0.14996795556505021"/>
      </top>
      <bottom style="thick">
        <color auto="1"/>
      </bottom>
      <diagonal/>
    </border>
    <border>
      <left/>
      <right style="hair">
        <color theme="0" tint="-0.14996795556505021"/>
      </right>
      <top style="hair">
        <color theme="0" tint="-0.14996795556505021"/>
      </top>
      <bottom/>
      <diagonal/>
    </border>
    <border>
      <left/>
      <right style="thin">
        <color indexed="64"/>
      </right>
      <top/>
      <bottom style="thin">
        <color indexed="64"/>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3743705557422"/>
      </bottom>
      <diagonal/>
    </border>
  </borders>
  <cellStyleXfs count="321">
    <xf numFmtId="0" fontId="0" fillId="0" borderId="0"/>
    <xf numFmtId="167" fontId="8" fillId="0" borderId="0" applyFont="0" applyFill="0" applyBorder="0" applyAlignment="0" applyProtection="0"/>
    <xf numFmtId="169" fontId="8" fillId="0" borderId="0" applyFont="0" applyFill="0" applyBorder="0" applyAlignment="0" applyProtection="0"/>
    <xf numFmtId="0" fontId="9" fillId="0" borderId="0"/>
    <xf numFmtId="0" fontId="10" fillId="0" borderId="0"/>
    <xf numFmtId="0" fontId="6" fillId="0" borderId="0"/>
    <xf numFmtId="0" fontId="20" fillId="0" borderId="0"/>
    <xf numFmtId="0" fontId="20" fillId="0" borderId="0"/>
    <xf numFmtId="0" fontId="20" fillId="0" borderId="0"/>
    <xf numFmtId="0" fontId="32" fillId="0" borderId="0"/>
    <xf numFmtId="0" fontId="32" fillId="0" borderId="0"/>
    <xf numFmtId="0" fontId="32" fillId="0" borderId="0"/>
    <xf numFmtId="0" fontId="18" fillId="0" borderId="0"/>
    <xf numFmtId="0" fontId="6" fillId="0" borderId="0"/>
    <xf numFmtId="0" fontId="18" fillId="0" borderId="0"/>
    <xf numFmtId="0" fontId="8" fillId="0" borderId="0"/>
    <xf numFmtId="0" fontId="11" fillId="0" borderId="0"/>
    <xf numFmtId="0" fontId="8" fillId="0" borderId="0"/>
    <xf numFmtId="0" fontId="12" fillId="2" borderId="0">
      <alignment horizontal="left"/>
    </xf>
    <xf numFmtId="0" fontId="13" fillId="3" borderId="0"/>
    <xf numFmtId="0" fontId="7" fillId="0" borderId="0" applyProtection="0"/>
    <xf numFmtId="0" fontId="12" fillId="0" borderId="0"/>
    <xf numFmtId="164" fontId="14" fillId="0" borderId="1">
      <alignment horizontal="right" vertical="center"/>
    </xf>
    <xf numFmtId="166" fontId="8" fillId="0" borderId="0" applyFont="0" applyFill="0" applyBorder="0" applyAlignment="0" applyProtection="0"/>
    <xf numFmtId="168" fontId="8" fillId="0" borderId="0" applyFont="0" applyFill="0" applyBorder="0" applyAlignment="0" applyProtection="0"/>
    <xf numFmtId="0" fontId="7" fillId="0" borderId="0"/>
    <xf numFmtId="0" fontId="7" fillId="0" borderId="0"/>
    <xf numFmtId="43"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8" fillId="0" borderId="0"/>
    <xf numFmtId="0" fontId="37" fillId="0" borderId="77">
      <alignment horizontal="left" vertical="center" wrapText="1" indent="1"/>
    </xf>
    <xf numFmtId="0" fontId="39" fillId="0" borderId="0" applyNumberFormat="0" applyFill="0" applyBorder="0" applyAlignment="0" applyProtection="0"/>
    <xf numFmtId="0" fontId="40" fillId="0" borderId="81" applyNumberFormat="0" applyFill="0" applyAlignment="0" applyProtection="0"/>
    <xf numFmtId="0" fontId="41" fillId="0" borderId="82" applyNumberFormat="0" applyFill="0" applyAlignment="0" applyProtection="0"/>
    <xf numFmtId="0" fontId="42" fillId="0" borderId="83" applyNumberFormat="0" applyFill="0" applyAlignment="0" applyProtection="0"/>
    <xf numFmtId="0" fontId="42" fillId="0" borderId="0" applyNumberFormat="0" applyFill="0" applyBorder="0" applyAlignment="0" applyProtection="0"/>
    <xf numFmtId="0" fontId="43" fillId="9" borderId="0" applyNumberFormat="0" applyBorder="0" applyAlignment="0" applyProtection="0"/>
    <xf numFmtId="0" fontId="44" fillId="10" borderId="0" applyNumberFormat="0" applyBorder="0" applyAlignment="0" applyProtection="0"/>
    <xf numFmtId="0" fontId="45" fillId="11" borderId="0" applyNumberFormat="0" applyBorder="0" applyAlignment="0" applyProtection="0"/>
    <xf numFmtId="0" fontId="46" fillId="12" borderId="84" applyNumberFormat="0" applyAlignment="0" applyProtection="0"/>
    <xf numFmtId="0" fontId="47" fillId="13" borderId="85" applyNumberFormat="0" applyAlignment="0" applyProtection="0"/>
    <xf numFmtId="0" fontId="48" fillId="13" borderId="84" applyNumberFormat="0" applyAlignment="0" applyProtection="0"/>
    <xf numFmtId="0" fontId="49" fillId="0" borderId="86" applyNumberFormat="0" applyFill="0" applyAlignment="0" applyProtection="0"/>
    <xf numFmtId="0" fontId="50" fillId="14" borderId="87"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89" applyNumberFormat="0" applyFill="0" applyAlignment="0" applyProtection="0"/>
    <xf numFmtId="0" fontId="5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4" fillId="27" borderId="0" applyNumberFormat="0" applyBorder="0" applyAlignment="0" applyProtection="0"/>
    <xf numFmtId="0" fontId="54"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4" fillId="39" borderId="0" applyNumberFormat="0" applyBorder="0" applyAlignment="0" applyProtection="0"/>
    <xf numFmtId="44" fontId="7" fillId="0" borderId="0" applyFont="0" applyFill="0" applyBorder="0" applyAlignment="0" applyProtection="0"/>
    <xf numFmtId="0" fontId="55" fillId="0" borderId="0"/>
    <xf numFmtId="9" fontId="55" fillId="0" borderId="0"/>
    <xf numFmtId="0" fontId="8" fillId="0" borderId="0"/>
    <xf numFmtId="173" fontId="8" fillId="0" borderId="0" applyFont="0" applyFill="0" applyBorder="0" applyAlignment="0" applyProtection="0"/>
    <xf numFmtId="0" fontId="5" fillId="0" borderId="0"/>
    <xf numFmtId="44" fontId="5" fillId="0" borderId="0" applyFont="0" applyFill="0" applyBorder="0" applyAlignment="0" applyProtection="0"/>
    <xf numFmtId="0" fontId="5" fillId="15" borderId="88" applyNumberFormat="0" applyFont="0" applyAlignment="0" applyProtection="0"/>
    <xf numFmtId="0" fontId="5" fillId="0" borderId="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8" borderId="0" applyNumberFormat="0" applyBorder="0" applyAlignment="0" applyProtection="0"/>
    <xf numFmtId="44" fontId="5" fillId="0" borderId="0" applyFont="0" applyFill="0" applyBorder="0" applyAlignment="0" applyProtection="0"/>
    <xf numFmtId="0" fontId="5" fillId="15" borderId="88" applyNumberFormat="0" applyFont="0" applyAlignment="0" applyProtection="0"/>
    <xf numFmtId="0" fontId="56" fillId="0" borderId="1">
      <alignment horizontal="left" vertical="center" wrapText="1"/>
    </xf>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4" fontId="4" fillId="0" borderId="0" applyFont="0" applyFill="0" applyBorder="0" applyAlignment="0" applyProtection="0"/>
    <xf numFmtId="0" fontId="4" fillId="15" borderId="88" applyNumberFormat="0" applyFont="0" applyAlignment="0" applyProtection="0"/>
    <xf numFmtId="0" fontId="4" fillId="0" borderId="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44" fontId="4" fillId="0" borderId="0" applyFont="0" applyFill="0" applyBorder="0" applyAlignment="0" applyProtection="0"/>
    <xf numFmtId="0" fontId="4" fillId="15" borderId="88" applyNumberFormat="0" applyFont="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44" fontId="3" fillId="0" borderId="0" applyFont="0" applyFill="0" applyBorder="0" applyAlignment="0" applyProtection="0"/>
    <xf numFmtId="0" fontId="3" fillId="15" borderId="88" applyNumberFormat="0" applyFont="0" applyAlignment="0" applyProtection="0"/>
    <xf numFmtId="0" fontId="3" fillId="0" borderId="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44" fontId="3" fillId="0" borderId="0" applyFont="0" applyFill="0" applyBorder="0" applyAlignment="0" applyProtection="0"/>
    <xf numFmtId="0" fontId="3" fillId="15" borderId="88" applyNumberFormat="0" applyFont="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44" fontId="2" fillId="0" borderId="0" applyFont="0" applyFill="0" applyBorder="0" applyAlignment="0" applyProtection="0"/>
    <xf numFmtId="0" fontId="2" fillId="15" borderId="88" applyNumberFormat="0" applyFont="0" applyAlignment="0" applyProtection="0"/>
    <xf numFmtId="0" fontId="2" fillId="0" borderId="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44" fontId="2" fillId="0" borderId="0" applyFont="0" applyFill="0" applyBorder="0" applyAlignment="0" applyProtection="0"/>
    <xf numFmtId="0" fontId="2" fillId="15" borderId="88" applyNumberFormat="0" applyFont="0" applyAlignment="0" applyProtection="0"/>
    <xf numFmtId="0" fontId="6" fillId="0" borderId="0"/>
    <xf numFmtId="0" fontId="6" fillId="0" borderId="0"/>
    <xf numFmtId="0" fontId="6" fillId="0" borderId="0"/>
    <xf numFmtId="0" fontId="1" fillId="0" borderId="0"/>
    <xf numFmtId="0" fontId="1" fillId="0" borderId="0"/>
    <xf numFmtId="0" fontId="1" fillId="0" borderId="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58" fillId="0" borderId="0" applyNumberFormat="0" applyFont="0" applyFill="0" applyBorder="0" applyAlignment="0" applyProtection="0">
      <alignment vertical="top"/>
    </xf>
    <xf numFmtId="0" fontId="8" fillId="0" borderId="0"/>
    <xf numFmtId="0" fontId="59" fillId="0" borderId="0"/>
    <xf numFmtId="0" fontId="60" fillId="0" borderId="0"/>
    <xf numFmtId="174" fontId="59" fillId="0" borderId="0" applyFont="0" applyFill="0" applyBorder="0" applyAlignment="0" applyProtection="0"/>
    <xf numFmtId="174" fontId="59" fillId="0" borderId="0" applyFont="0" applyFill="0" applyBorder="0" applyAlignment="0" applyProtection="0"/>
    <xf numFmtId="0" fontId="8" fillId="0" borderId="0"/>
    <xf numFmtId="0" fontId="8" fillId="0" borderId="0"/>
    <xf numFmtId="9" fontId="59" fillId="0" borderId="0" applyFont="0" applyFill="0" applyBorder="0" applyAlignment="0" applyProtection="0"/>
  </cellStyleXfs>
  <cellXfs count="217">
    <xf numFmtId="0" fontId="0" fillId="0" borderId="0" xfId="0"/>
    <xf numFmtId="0" fontId="16" fillId="0" borderId="0" xfId="15" applyFont="1" applyBorder="1"/>
    <xf numFmtId="0" fontId="19" fillId="0" borderId="0" xfId="14" applyFont="1" applyBorder="1"/>
    <xf numFmtId="0" fontId="33" fillId="6" borderId="0" xfId="0" applyFont="1" applyFill="1" applyBorder="1" applyAlignment="1" applyProtection="1">
      <alignment horizontal="left"/>
    </xf>
    <xf numFmtId="0" fontId="21" fillId="6" borderId="0" xfId="0" applyFont="1" applyFill="1" applyBorder="1" applyAlignment="1" applyProtection="1">
      <alignment horizontal="left"/>
    </xf>
    <xf numFmtId="0" fontId="22" fillId="6" borderId="0" xfId="0" applyFont="1" applyFill="1" applyBorder="1" applyAlignment="1" applyProtection="1">
      <alignment horizontal="left" vertical="center"/>
    </xf>
    <xf numFmtId="0" fontId="23" fillId="6" borderId="0" xfId="0" applyFont="1" applyFill="1" applyBorder="1" applyAlignment="1" applyProtection="1">
      <alignment horizontal="left" vertical="center"/>
    </xf>
    <xf numFmtId="0" fontId="21" fillId="6" borderId="0" xfId="0" applyFont="1" applyFill="1" applyBorder="1" applyAlignment="1" applyProtection="1">
      <alignment horizontal="left" vertical="center"/>
    </xf>
    <xf numFmtId="0" fontId="23" fillId="6" borderId="0" xfId="0" applyFont="1" applyFill="1" applyBorder="1" applyAlignment="1" applyProtection="1">
      <alignment horizontal="center" vertical="center"/>
    </xf>
    <xf numFmtId="0" fontId="24" fillId="6" borderId="0" xfId="0" applyFont="1" applyFill="1" applyBorder="1" applyAlignment="1" applyProtection="1">
      <alignment horizontal="left" vertical="center"/>
    </xf>
    <xf numFmtId="0" fontId="23" fillId="7" borderId="51" xfId="0" applyFont="1" applyFill="1" applyBorder="1" applyAlignment="1" applyProtection="1">
      <alignment horizontal="center" vertical="center" wrapText="1"/>
    </xf>
    <xf numFmtId="0" fontId="23" fillId="7" borderId="52" xfId="0" applyFont="1" applyFill="1" applyBorder="1" applyAlignment="1" applyProtection="1">
      <alignment horizontal="center" vertical="center" wrapText="1"/>
    </xf>
    <xf numFmtId="0" fontId="23" fillId="7" borderId="53" xfId="0" applyFont="1" applyFill="1" applyBorder="1" applyAlignment="1" applyProtection="1">
      <alignment horizontal="center" vertical="center" wrapText="1"/>
    </xf>
    <xf numFmtId="170" fontId="23" fillId="7" borderId="54" xfId="0" applyNumberFormat="1" applyFont="1" applyFill="1" applyBorder="1" applyAlignment="1" applyProtection="1">
      <alignment horizontal="center" vertical="center"/>
    </xf>
    <xf numFmtId="170" fontId="23" fillId="7" borderId="55" xfId="0" applyNumberFormat="1" applyFont="1" applyFill="1" applyBorder="1" applyAlignment="1" applyProtection="1">
      <alignment horizontal="center" vertical="center"/>
    </xf>
    <xf numFmtId="170" fontId="23" fillId="7" borderId="56" xfId="0" applyNumberFormat="1" applyFont="1" applyFill="1" applyBorder="1" applyAlignment="1" applyProtection="1">
      <alignment horizontal="center" vertical="center"/>
    </xf>
    <xf numFmtId="0" fontId="8" fillId="6" borderId="57" xfId="0" applyFont="1" applyFill="1" applyBorder="1" applyAlignment="1" applyProtection="1">
      <alignment horizontal="left"/>
    </xf>
    <xf numFmtId="0" fontId="8" fillId="6" borderId="58" xfId="0" applyFont="1" applyFill="1" applyBorder="1" applyAlignment="1" applyProtection="1">
      <alignment horizontal="left"/>
    </xf>
    <xf numFmtId="0" fontId="0" fillId="0" borderId="3" xfId="0" applyFont="1" applyBorder="1" applyAlignment="1" applyProtection="1">
      <alignment horizontal="left"/>
    </xf>
    <xf numFmtId="0" fontId="15" fillId="0" borderId="4" xfId="0" applyFont="1" applyBorder="1" applyAlignment="1" applyProtection="1">
      <alignment horizontal="left" vertical="center"/>
    </xf>
    <xf numFmtId="0" fontId="23"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7" xfId="0" applyFont="1" applyBorder="1" applyAlignment="1" applyProtection="1">
      <alignment horizontal="left" vertical="center"/>
    </xf>
    <xf numFmtId="170" fontId="23" fillId="0" borderId="6" xfId="0" applyNumberFormat="1" applyFont="1" applyBorder="1" applyAlignment="1" applyProtection="1">
      <alignment horizontal="right" vertical="center"/>
    </xf>
    <xf numFmtId="0" fontId="23" fillId="0" borderId="8" xfId="0" applyFont="1" applyBorder="1" applyAlignment="1" applyProtection="1">
      <alignment horizontal="left" vertical="center"/>
    </xf>
    <xf numFmtId="0" fontId="15" fillId="0" borderId="9" xfId="0" applyFont="1" applyBorder="1" applyAlignment="1" applyProtection="1">
      <alignment horizontal="left" vertical="center"/>
    </xf>
    <xf numFmtId="170" fontId="23" fillId="0" borderId="8" xfId="0" applyNumberFormat="1" applyFont="1" applyBorder="1" applyAlignment="1" applyProtection="1">
      <alignment horizontal="right" vertic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23" fillId="0" borderId="10" xfId="0" applyFont="1" applyBorder="1" applyAlignment="1" applyProtection="1">
      <alignment horizontal="left" vertical="center"/>
    </xf>
    <xf numFmtId="170" fontId="23" fillId="0" borderId="11" xfId="0" applyNumberFormat="1" applyFont="1" applyBorder="1" applyAlignment="1" applyProtection="1">
      <alignment horizontal="right" vertical="center"/>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170" fontId="23" fillId="0" borderId="15" xfId="0" applyNumberFormat="1" applyFont="1" applyBorder="1" applyAlignment="1" applyProtection="1">
      <alignment horizontal="right" vertical="center"/>
    </xf>
    <xf numFmtId="0" fontId="15" fillId="0" borderId="16"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17" xfId="0" applyFont="1" applyBorder="1" applyAlignment="1" applyProtection="1">
      <alignment horizontal="left" vertical="center"/>
    </xf>
    <xf numFmtId="0" fontId="15" fillId="0" borderId="18" xfId="0" applyFont="1" applyBorder="1" applyAlignment="1" applyProtection="1">
      <alignment horizontal="left" vertical="center"/>
    </xf>
    <xf numFmtId="0" fontId="30" fillId="0" borderId="19" xfId="0" applyFont="1" applyBorder="1" applyAlignment="1" applyProtection="1">
      <alignment horizontal="left" vertical="center"/>
    </xf>
    <xf numFmtId="0" fontId="28" fillId="0" borderId="20" xfId="0" applyFont="1" applyBorder="1" applyAlignment="1" applyProtection="1">
      <alignment horizontal="left" vertical="center"/>
    </xf>
    <xf numFmtId="170" fontId="15" fillId="0" borderId="21" xfId="0" applyNumberFormat="1" applyFont="1" applyBorder="1" applyAlignment="1" applyProtection="1">
      <alignment horizontal="center" vertical="center"/>
    </xf>
    <xf numFmtId="0" fontId="15" fillId="0" borderId="14" xfId="0" applyFont="1" applyBorder="1" applyAlignment="1" applyProtection="1">
      <alignment horizontal="left" vertical="center"/>
    </xf>
    <xf numFmtId="170" fontId="15" fillId="0" borderId="2" xfId="0" applyNumberFormat="1" applyFont="1" applyBorder="1" applyAlignment="1" applyProtection="1">
      <alignment horizontal="center" vertical="center"/>
    </xf>
    <xf numFmtId="0" fontId="15" fillId="0" borderId="22"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10" xfId="0" applyFont="1" applyBorder="1" applyAlignment="1" applyProtection="1">
      <alignment horizontal="left"/>
    </xf>
    <xf numFmtId="172" fontId="23" fillId="0" borderId="10" xfId="0" applyNumberFormat="1" applyFont="1" applyBorder="1" applyAlignment="1" applyProtection="1">
      <alignment horizontal="right" vertical="center"/>
    </xf>
    <xf numFmtId="171" fontId="23" fillId="0" borderId="14" xfId="0" applyNumberFormat="1" applyFont="1" applyBorder="1" applyAlignment="1" applyProtection="1">
      <alignment horizontal="right" vertical="center"/>
    </xf>
    <xf numFmtId="0" fontId="15" fillId="0" borderId="5" xfId="0" applyFont="1" applyBorder="1" applyAlignment="1" applyProtection="1">
      <alignment horizontal="left" vertical="center"/>
    </xf>
    <xf numFmtId="172" fontId="23" fillId="0" borderId="14" xfId="0" applyNumberFormat="1" applyFont="1" applyBorder="1" applyAlignment="1" applyProtection="1">
      <alignment horizontal="right" vertical="center"/>
    </xf>
    <xf numFmtId="0" fontId="28" fillId="0" borderId="23" xfId="0" applyFont="1" applyBorder="1" applyAlignment="1" applyProtection="1">
      <alignment horizontal="left" vertical="center"/>
    </xf>
    <xf numFmtId="171" fontId="31" fillId="0" borderId="1" xfId="0" applyNumberFormat="1" applyFont="1" applyBorder="1" applyAlignment="1" applyProtection="1">
      <alignment horizontal="right" vertical="center"/>
    </xf>
    <xf numFmtId="171" fontId="29" fillId="0" borderId="1" xfId="0" applyNumberFormat="1" applyFont="1" applyBorder="1" applyAlignment="1" applyProtection="1">
      <alignment horizontal="right" vertical="center"/>
    </xf>
    <xf numFmtId="0" fontId="15" fillId="0" borderId="0" xfId="0" applyFont="1" applyBorder="1" applyAlignment="1" applyProtection="1">
      <alignment horizontal="left" vertical="center"/>
    </xf>
    <xf numFmtId="0" fontId="30" fillId="0" borderId="24" xfId="0" applyFont="1" applyBorder="1" applyAlignment="1" applyProtection="1">
      <alignment horizontal="left" vertical="center"/>
    </xf>
    <xf numFmtId="0" fontId="28" fillId="0" borderId="10" xfId="0" applyFont="1" applyBorder="1" applyAlignment="1" applyProtection="1">
      <alignment horizontal="left" vertical="center"/>
    </xf>
    <xf numFmtId="0" fontId="0" fillId="0" borderId="25" xfId="0" applyFont="1" applyBorder="1" applyAlignment="1" applyProtection="1">
      <alignment horizontal="left"/>
    </xf>
    <xf numFmtId="0" fontId="0" fillId="0" borderId="26" xfId="0" applyFont="1" applyBorder="1" applyAlignment="1" applyProtection="1">
      <alignment horizontal="left"/>
    </xf>
    <xf numFmtId="0" fontId="0" fillId="0" borderId="27" xfId="0" applyFont="1" applyBorder="1" applyAlignment="1" applyProtection="1">
      <alignment horizontal="left"/>
    </xf>
    <xf numFmtId="0" fontId="0" fillId="0" borderId="28" xfId="0" applyFont="1" applyBorder="1" applyAlignment="1" applyProtection="1">
      <alignment horizontal="left"/>
    </xf>
    <xf numFmtId="0" fontId="0" fillId="0" borderId="0" xfId="0" applyFont="1" applyBorder="1" applyAlignment="1" applyProtection="1">
      <alignment horizontal="left"/>
    </xf>
    <xf numFmtId="0" fontId="26" fillId="0" borderId="0" xfId="0" applyFont="1" applyBorder="1" applyAlignment="1" applyProtection="1">
      <alignment horizontal="left"/>
    </xf>
    <xf numFmtId="0" fontId="0" fillId="0" borderId="29" xfId="0" applyFont="1" applyBorder="1" applyAlignment="1" applyProtection="1">
      <alignment horizontal="left"/>
    </xf>
    <xf numFmtId="0" fontId="0" fillId="0" borderId="30" xfId="0" applyFont="1" applyBorder="1" applyAlignment="1" applyProtection="1">
      <alignment horizontal="left"/>
    </xf>
    <xf numFmtId="0" fontId="0" fillId="0" borderId="31" xfId="0" applyFont="1" applyBorder="1" applyAlignment="1" applyProtection="1">
      <alignment horizontal="left"/>
    </xf>
    <xf numFmtId="0" fontId="15" fillId="0" borderId="32"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28" xfId="0" applyFont="1" applyBorder="1" applyAlignment="1" applyProtection="1">
      <alignment horizontal="left" vertical="center"/>
    </xf>
    <xf numFmtId="0" fontId="15" fillId="0" borderId="34" xfId="0" applyFont="1" applyBorder="1" applyAlignment="1" applyProtection="1">
      <alignment horizontal="left" vertical="center"/>
    </xf>
    <xf numFmtId="170" fontId="23" fillId="0" borderId="0" xfId="0" applyNumberFormat="1" applyFont="1" applyBorder="1" applyAlignment="1" applyProtection="1">
      <alignment horizontal="right" vertical="center"/>
    </xf>
    <xf numFmtId="0" fontId="15" fillId="0" borderId="29" xfId="0" applyFont="1" applyBorder="1" applyAlignment="1" applyProtection="1">
      <alignment horizontal="left" vertical="center"/>
    </xf>
    <xf numFmtId="0" fontId="15" fillId="0" borderId="35" xfId="0" applyFont="1" applyBorder="1" applyAlignment="1" applyProtection="1">
      <alignment horizontal="left" vertical="center"/>
    </xf>
    <xf numFmtId="0" fontId="14" fillId="0" borderId="0" xfId="0" applyFont="1" applyBorder="1" applyAlignment="1" applyProtection="1">
      <alignment horizontal="left" vertical="center"/>
    </xf>
    <xf numFmtId="0" fontId="15" fillId="0" borderId="36" xfId="0" applyFont="1" applyBorder="1" applyAlignment="1" applyProtection="1">
      <alignment horizontal="left" vertical="center"/>
    </xf>
    <xf numFmtId="0" fontId="27" fillId="0" borderId="29" xfId="0" applyFont="1" applyBorder="1" applyAlignment="1" applyProtection="1">
      <alignment horizontal="left" vertical="center"/>
    </xf>
    <xf numFmtId="0" fontId="21" fillId="0" borderId="29" xfId="0" applyFont="1" applyBorder="1" applyAlignment="1" applyProtection="1">
      <alignment horizontal="left" vertical="center"/>
    </xf>
    <xf numFmtId="0" fontId="15" fillId="0" borderId="30" xfId="0" applyFont="1" applyBorder="1" applyAlignment="1" applyProtection="1">
      <alignment horizontal="left" vertical="center"/>
    </xf>
    <xf numFmtId="0" fontId="15" fillId="0" borderId="31" xfId="0" applyFont="1" applyBorder="1" applyAlignment="1" applyProtection="1">
      <alignment horizontal="left" vertical="center"/>
    </xf>
    <xf numFmtId="0" fontId="28" fillId="0" borderId="28" xfId="0" applyFont="1" applyBorder="1" applyAlignment="1" applyProtection="1">
      <alignment horizontal="left" vertical="top"/>
    </xf>
    <xf numFmtId="0" fontId="15" fillId="0" borderId="37" xfId="0" applyFont="1" applyBorder="1" applyAlignment="1" applyProtection="1">
      <alignment horizontal="left"/>
    </xf>
    <xf numFmtId="171" fontId="29" fillId="0" borderId="38" xfId="0" applyNumberFormat="1" applyFont="1" applyBorder="1" applyAlignment="1" applyProtection="1">
      <alignment horizontal="right" vertical="center"/>
    </xf>
    <xf numFmtId="0" fontId="28" fillId="0" borderId="39" xfId="0" applyFont="1" applyBorder="1" applyAlignment="1" applyProtection="1">
      <alignment horizontal="left" vertical="top"/>
    </xf>
    <xf numFmtId="171" fontId="29" fillId="0" borderId="40" xfId="0" applyNumberFormat="1" applyFont="1" applyBorder="1" applyAlignment="1" applyProtection="1">
      <alignment horizontal="right" vertical="center"/>
    </xf>
    <xf numFmtId="0" fontId="0" fillId="0" borderId="35" xfId="0" applyFont="1" applyBorder="1" applyAlignment="1" applyProtection="1">
      <alignment horizontal="left" vertical="center"/>
    </xf>
    <xf numFmtId="171" fontId="29" fillId="0" borderId="41" xfId="0" applyNumberFormat="1" applyFont="1" applyBorder="1" applyAlignment="1" applyProtection="1">
      <alignment horizontal="right" vertical="center"/>
    </xf>
    <xf numFmtId="0" fontId="15" fillId="0" borderId="42" xfId="0" applyFont="1" applyBorder="1" applyAlignment="1" applyProtection="1">
      <alignment horizontal="left"/>
    </xf>
    <xf numFmtId="0" fontId="15" fillId="0" borderId="43"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5" xfId="0" applyFont="1" applyBorder="1" applyAlignment="1" applyProtection="1">
      <alignment horizontal="left"/>
    </xf>
    <xf numFmtId="170" fontId="15" fillId="0" borderId="46" xfId="0" applyNumberFormat="1" applyFont="1" applyBorder="1" applyAlignment="1" applyProtection="1">
      <alignment horizontal="center" vertical="center"/>
    </xf>
    <xf numFmtId="0" fontId="15" fillId="0" borderId="47" xfId="0" applyFont="1" applyBorder="1" applyAlignment="1" applyProtection="1">
      <alignment horizontal="left" vertical="center"/>
    </xf>
    <xf numFmtId="0" fontId="15" fillId="0" borderId="48" xfId="0" applyFont="1" applyBorder="1" applyAlignment="1" applyProtection="1">
      <alignment horizontal="left" vertical="center"/>
    </xf>
    <xf numFmtId="0" fontId="15" fillId="0" borderId="49" xfId="0" applyFont="1" applyBorder="1" applyAlignment="1" applyProtection="1">
      <alignment horizontal="left" vertical="center"/>
    </xf>
    <xf numFmtId="171" fontId="29" fillId="0" borderId="50" xfId="0" applyNumberFormat="1" applyFont="1" applyBorder="1" applyAlignment="1" applyProtection="1">
      <alignment horizontal="right" vertical="center"/>
    </xf>
    <xf numFmtId="164" fontId="16" fillId="0" borderId="0" xfId="15" applyNumberFormat="1" applyFont="1" applyBorder="1"/>
    <xf numFmtId="165" fontId="16" fillId="0" borderId="0" xfId="15" applyNumberFormat="1" applyFont="1" applyBorder="1" applyAlignment="1">
      <alignment horizontal="center"/>
    </xf>
    <xf numFmtId="0" fontId="16" fillId="0" borderId="60" xfId="15" applyFont="1" applyBorder="1" applyAlignment="1">
      <alignment horizontal="left" vertical="top" wrapText="1"/>
    </xf>
    <xf numFmtId="0" fontId="19" fillId="0" borderId="60" xfId="14" applyFont="1" applyBorder="1" applyAlignment="1">
      <alignment horizontal="center" vertical="center"/>
    </xf>
    <xf numFmtId="0" fontId="16" fillId="4" borderId="65" xfId="13" applyFont="1" applyFill="1" applyBorder="1" applyAlignment="1">
      <alignment horizontal="center" vertical="center" wrapText="1"/>
    </xf>
    <xf numFmtId="0" fontId="16" fillId="4" borderId="66" xfId="13" applyFont="1" applyFill="1" applyBorder="1" applyAlignment="1">
      <alignment horizontal="center" vertical="center" wrapText="1"/>
    </xf>
    <xf numFmtId="0" fontId="16" fillId="5" borderId="66" xfId="13" applyFont="1" applyFill="1" applyBorder="1" applyAlignment="1">
      <alignment horizontal="center" vertical="center" wrapText="1"/>
    </xf>
    <xf numFmtId="165" fontId="16" fillId="5" borderId="66" xfId="13" applyNumberFormat="1" applyFont="1" applyFill="1" applyBorder="1" applyAlignment="1">
      <alignment horizontal="center" vertical="center" wrapText="1"/>
    </xf>
    <xf numFmtId="164" fontId="16" fillId="5" borderId="66" xfId="13" applyNumberFormat="1" applyFont="1" applyFill="1" applyBorder="1" applyAlignment="1">
      <alignment horizontal="center" vertical="center" wrapText="1"/>
    </xf>
    <xf numFmtId="165" fontId="16" fillId="4" borderId="67" xfId="13" applyNumberFormat="1" applyFont="1" applyFill="1" applyBorder="1" applyAlignment="1">
      <alignment horizontal="center" vertical="center" wrapText="1"/>
    </xf>
    <xf numFmtId="0" fontId="16" fillId="0" borderId="68" xfId="15" applyFont="1" applyBorder="1" applyAlignment="1">
      <alignment horizontal="right" vertical="top" wrapText="1"/>
    </xf>
    <xf numFmtId="0" fontId="16" fillId="0" borderId="69" xfId="15" applyFont="1" applyBorder="1" applyAlignment="1">
      <alignment horizontal="center" vertical="top" wrapText="1"/>
    </xf>
    <xf numFmtId="0" fontId="16" fillId="0" borderId="69" xfId="15" applyFont="1" applyBorder="1" applyAlignment="1">
      <alignment vertical="top" wrapText="1"/>
    </xf>
    <xf numFmtId="165" fontId="16" fillId="0" borderId="69" xfId="15" applyNumberFormat="1" applyFont="1" applyBorder="1" applyAlignment="1">
      <alignment horizontal="center" vertical="top" wrapText="1"/>
    </xf>
    <xf numFmtId="164" fontId="16" fillId="0" borderId="69" xfId="15" applyNumberFormat="1" applyFont="1" applyBorder="1" applyAlignment="1">
      <alignment horizontal="center" vertical="top" wrapText="1"/>
    </xf>
    <xf numFmtId="165" fontId="16" fillId="0" borderId="70" xfId="15" applyNumberFormat="1" applyFont="1" applyBorder="1" applyAlignment="1">
      <alignment horizontal="center" vertical="top" wrapText="1"/>
    </xf>
    <xf numFmtId="0" fontId="17" fillId="8" borderId="71" xfId="15" applyFont="1" applyFill="1" applyBorder="1" applyAlignment="1">
      <alignment horizontal="center" vertical="top" wrapText="1"/>
    </xf>
    <xf numFmtId="0" fontId="25" fillId="8" borderId="72" xfId="14" applyFont="1" applyFill="1" applyBorder="1"/>
    <xf numFmtId="0" fontId="17" fillId="8" borderId="72" xfId="15" applyFont="1" applyFill="1" applyBorder="1" applyAlignment="1">
      <alignment horizontal="left" vertical="top" wrapText="1"/>
    </xf>
    <xf numFmtId="164" fontId="17" fillId="8" borderId="72" xfId="14" applyNumberFormat="1" applyFont="1" applyFill="1" applyBorder="1"/>
    <xf numFmtId="165" fontId="25" fillId="8" borderId="73" xfId="12" applyNumberFormat="1" applyFont="1" applyFill="1" applyBorder="1" applyAlignment="1">
      <alignment horizontal="right" vertical="center"/>
    </xf>
    <xf numFmtId="0" fontId="16" fillId="0" borderId="63" xfId="15" applyFont="1" applyBorder="1" applyAlignment="1">
      <alignment horizontal="left" vertical="top" wrapText="1"/>
    </xf>
    <xf numFmtId="0" fontId="19" fillId="0" borderId="63" xfId="14" applyFont="1" applyBorder="1" applyAlignment="1">
      <alignment horizontal="center" vertical="center"/>
    </xf>
    <xf numFmtId="0" fontId="16" fillId="5" borderId="66" xfId="13" applyFont="1" applyFill="1" applyBorder="1" applyAlignment="1">
      <alignment horizontal="center" vertical="center"/>
    </xf>
    <xf numFmtId="49" fontId="16" fillId="0" borderId="59" xfId="15" applyNumberFormat="1" applyFont="1" applyBorder="1" applyAlignment="1">
      <alignment horizontal="center" vertical="center" wrapText="1"/>
    </xf>
    <xf numFmtId="49" fontId="16" fillId="0" borderId="60" xfId="15" applyNumberFormat="1" applyFont="1" applyBorder="1" applyAlignment="1">
      <alignment horizontal="center" vertical="center" wrapText="1"/>
    </xf>
    <xf numFmtId="49" fontId="16" fillId="0" borderId="62" xfId="15" applyNumberFormat="1" applyFont="1" applyBorder="1" applyAlignment="1">
      <alignment horizontal="center" vertical="center" wrapText="1"/>
    </xf>
    <xf numFmtId="49" fontId="16" fillId="0" borderId="63" xfId="15" applyNumberFormat="1" applyFont="1" applyBorder="1" applyAlignment="1">
      <alignment horizontal="center" vertical="center" wrapText="1"/>
    </xf>
    <xf numFmtId="165" fontId="19" fillId="0" borderId="60" xfId="12" applyNumberFormat="1" applyFont="1" applyBorder="1" applyAlignment="1">
      <alignment vertical="center"/>
    </xf>
    <xf numFmtId="3" fontId="16" fillId="0" borderId="60" xfId="14" applyNumberFormat="1" applyFont="1" applyBorder="1" applyAlignment="1">
      <alignment vertical="center"/>
    </xf>
    <xf numFmtId="165" fontId="19" fillId="0" borderId="61" xfId="12" applyNumberFormat="1" applyFont="1" applyBorder="1" applyAlignment="1">
      <alignment vertical="center"/>
    </xf>
    <xf numFmtId="165" fontId="19" fillId="0" borderId="63" xfId="12" applyNumberFormat="1" applyFont="1" applyBorder="1" applyAlignment="1">
      <alignment vertical="center"/>
    </xf>
    <xf numFmtId="3" fontId="16" fillId="0" borderId="63" xfId="14" applyNumberFormat="1" applyFont="1" applyBorder="1" applyAlignment="1">
      <alignment vertical="center"/>
    </xf>
    <xf numFmtId="165" fontId="19" fillId="0" borderId="64" xfId="12" applyNumberFormat="1" applyFont="1" applyBorder="1" applyAlignment="1">
      <alignment vertical="center"/>
    </xf>
    <xf numFmtId="0" fontId="34" fillId="0" borderId="0" xfId="0" applyFont="1"/>
    <xf numFmtId="0" fontId="35" fillId="0" borderId="0" xfId="0" applyFont="1" applyBorder="1" applyAlignment="1" applyProtection="1">
      <alignment horizontal="left" vertical="center"/>
    </xf>
    <xf numFmtId="0" fontId="0" fillId="0" borderId="0" xfId="0" applyFont="1"/>
    <xf numFmtId="0" fontId="36" fillId="0" borderId="0" xfId="0" applyFont="1" applyBorder="1" applyAlignment="1" applyProtection="1">
      <alignment horizontal="center" vertical="center"/>
    </xf>
    <xf numFmtId="0" fontId="36" fillId="0" borderId="0" xfId="0" applyFont="1" applyBorder="1" applyAlignment="1" applyProtection="1">
      <alignment horizontal="left" vertical="center"/>
    </xf>
    <xf numFmtId="5" fontId="36" fillId="0" borderId="0" xfId="0" applyNumberFormat="1" applyFont="1" applyBorder="1" applyAlignment="1" applyProtection="1">
      <alignment horizontal="right" vertical="center"/>
    </xf>
    <xf numFmtId="0" fontId="30" fillId="0" borderId="0" xfId="0" applyFont="1" applyBorder="1" applyAlignment="1" applyProtection="1">
      <alignment horizontal="left" vertical="center"/>
    </xf>
    <xf numFmtId="5" fontId="30" fillId="0" borderId="0" xfId="0" applyNumberFormat="1" applyFont="1" applyBorder="1" applyAlignment="1" applyProtection="1">
      <alignment horizontal="right" vertical="center"/>
    </xf>
    <xf numFmtId="0" fontId="28" fillId="0" borderId="0" xfId="0" applyFont="1" applyBorder="1" applyAlignment="1" applyProtection="1">
      <alignment horizontal="center" vertical="center"/>
    </xf>
    <xf numFmtId="0" fontId="28" fillId="0" borderId="0" xfId="0" applyFont="1" applyBorder="1" applyAlignment="1" applyProtection="1">
      <alignment horizontal="left" vertical="center"/>
    </xf>
    <xf numFmtId="5" fontId="28" fillId="0" borderId="0" xfId="0" applyNumberFormat="1" applyFont="1" applyBorder="1" applyAlignment="1" applyProtection="1">
      <alignment horizontal="right" vertical="center"/>
    </xf>
    <xf numFmtId="0" fontId="19" fillId="0" borderId="0" xfId="14" applyFont="1" applyBorder="1" applyAlignment="1">
      <alignment horizontal="center" vertical="center"/>
    </xf>
    <xf numFmtId="49" fontId="16" fillId="0" borderId="78" xfId="15" applyNumberFormat="1" applyFont="1" applyBorder="1" applyAlignment="1">
      <alignment horizontal="center" vertical="center" wrapText="1"/>
    </xf>
    <xf numFmtId="3" fontId="16" fillId="0" borderId="0" xfId="14" applyNumberFormat="1" applyFont="1" applyBorder="1" applyAlignment="1">
      <alignment vertical="center"/>
    </xf>
    <xf numFmtId="165" fontId="19" fillId="0" borderId="0" xfId="12" applyNumberFormat="1" applyFont="1" applyBorder="1" applyAlignment="1">
      <alignment vertical="center"/>
    </xf>
    <xf numFmtId="0" fontId="16" fillId="0" borderId="0" xfId="15" applyFont="1" applyBorder="1" applyAlignment="1">
      <alignment horizontal="left" vertical="top" wrapText="1"/>
    </xf>
    <xf numFmtId="49" fontId="16" fillId="0" borderId="0" xfId="15" applyNumberFormat="1" applyFont="1" applyBorder="1" applyAlignment="1">
      <alignment horizontal="center" vertical="center" wrapText="1"/>
    </xf>
    <xf numFmtId="49" fontId="16" fillId="0" borderId="79" xfId="15" applyNumberFormat="1" applyFont="1" applyBorder="1" applyAlignment="1">
      <alignment horizontal="center" vertical="center" wrapText="1"/>
    </xf>
    <xf numFmtId="0" fontId="16" fillId="0" borderId="79" xfId="15" applyFont="1" applyBorder="1" applyAlignment="1">
      <alignment horizontal="left" vertical="top" wrapText="1"/>
    </xf>
    <xf numFmtId="0" fontId="19" fillId="0" borderId="79" xfId="14" applyFont="1" applyBorder="1" applyAlignment="1">
      <alignment horizontal="center" vertical="center"/>
    </xf>
    <xf numFmtId="165" fontId="19" fillId="0" borderId="79" xfId="12" applyNumberFormat="1" applyFont="1" applyBorder="1" applyAlignment="1">
      <alignment vertical="center"/>
    </xf>
    <xf numFmtId="3" fontId="16" fillId="0" borderId="79" xfId="14" applyNumberFormat="1" applyFont="1" applyBorder="1" applyAlignment="1">
      <alignment vertical="center"/>
    </xf>
    <xf numFmtId="165" fontId="19" fillId="0" borderId="80" xfId="12" applyNumberFormat="1" applyFont="1" applyBorder="1" applyAlignment="1">
      <alignment vertical="center"/>
    </xf>
    <xf numFmtId="5" fontId="0" fillId="0" borderId="0" xfId="0" applyNumberFormat="1" applyFont="1"/>
    <xf numFmtId="5" fontId="38" fillId="0" borderId="0" xfId="0" applyNumberFormat="1" applyFont="1"/>
    <xf numFmtId="49" fontId="23" fillId="6" borderId="0" xfId="0" applyNumberFormat="1" applyFont="1" applyFill="1" applyBorder="1" applyAlignment="1" applyProtection="1"/>
    <xf numFmtId="0" fontId="19" fillId="0" borderId="0" xfId="14" applyFont="1" applyBorder="1"/>
    <xf numFmtId="49" fontId="16" fillId="0" borderId="78" xfId="15" applyNumberFormat="1" applyFont="1" applyBorder="1" applyAlignment="1">
      <alignment horizontal="center" vertical="center" wrapText="1"/>
    </xf>
    <xf numFmtId="49" fontId="16" fillId="0" borderId="79" xfId="15" applyNumberFormat="1" applyFont="1" applyBorder="1" applyAlignment="1">
      <alignment horizontal="center" vertical="center" wrapText="1"/>
    </xf>
    <xf numFmtId="0" fontId="16" fillId="0" borderId="79" xfId="15" applyFont="1" applyBorder="1" applyAlignment="1">
      <alignment horizontal="left" vertical="top" wrapText="1"/>
    </xf>
    <xf numFmtId="0" fontId="19" fillId="0" borderId="79" xfId="14" applyFont="1" applyBorder="1" applyAlignment="1">
      <alignment horizontal="center" vertical="center"/>
    </xf>
    <xf numFmtId="165" fontId="19" fillId="0" borderId="79" xfId="12" applyNumberFormat="1" applyFont="1" applyBorder="1" applyAlignment="1">
      <alignment vertical="center"/>
    </xf>
    <xf numFmtId="3" fontId="16" fillId="0" borderId="79" xfId="14" applyNumberFormat="1" applyFont="1" applyBorder="1" applyAlignment="1">
      <alignment vertical="center"/>
    </xf>
    <xf numFmtId="165" fontId="19" fillId="0" borderId="80" xfId="12" applyNumberFormat="1" applyFont="1" applyBorder="1" applyAlignment="1">
      <alignment vertical="center"/>
    </xf>
    <xf numFmtId="164" fontId="17" fillId="8" borderId="75" xfId="14" applyNumberFormat="1" applyFont="1" applyFill="1" applyBorder="1" applyAlignment="1">
      <alignment horizontal="left"/>
    </xf>
    <xf numFmtId="49" fontId="16" fillId="0" borderId="79" xfId="15" applyNumberFormat="1" applyFont="1" applyBorder="1" applyAlignment="1">
      <alignment horizontal="left" vertical="center" wrapText="1"/>
    </xf>
    <xf numFmtId="0" fontId="16" fillId="0" borderId="79" xfId="15" applyFont="1" applyFill="1" applyBorder="1" applyAlignment="1">
      <alignment horizontal="left" vertical="top" wrapText="1"/>
    </xf>
    <xf numFmtId="49" fontId="16" fillId="0" borderId="79" xfId="15" applyNumberFormat="1" applyFont="1" applyBorder="1" applyAlignment="1">
      <alignment horizontal="left" vertical="top" wrapText="1"/>
    </xf>
    <xf numFmtId="0" fontId="0" fillId="0" borderId="0" xfId="0" applyAlignment="1">
      <alignment wrapText="1"/>
    </xf>
    <xf numFmtId="164" fontId="16" fillId="0" borderId="90" xfId="15" applyNumberFormat="1" applyFont="1" applyBorder="1" applyAlignment="1">
      <alignment horizontal="center" vertical="top" wrapText="1"/>
    </xf>
    <xf numFmtId="3" fontId="16" fillId="0" borderId="91" xfId="14" applyNumberFormat="1" applyFont="1" applyBorder="1" applyAlignment="1">
      <alignment vertical="center"/>
    </xf>
    <xf numFmtId="3" fontId="16" fillId="0" borderId="92" xfId="14" applyNumberFormat="1" applyFont="1" applyBorder="1" applyAlignment="1">
      <alignment vertical="center"/>
    </xf>
    <xf numFmtId="3" fontId="16" fillId="0" borderId="79" xfId="14" applyNumberFormat="1" applyFont="1" applyFill="1" applyBorder="1" applyAlignment="1">
      <alignment vertical="center"/>
    </xf>
    <xf numFmtId="0" fontId="16" fillId="40" borderId="79" xfId="15" applyFont="1" applyFill="1" applyBorder="1" applyAlignment="1">
      <alignment horizontal="left" vertical="top" wrapText="1"/>
    </xf>
    <xf numFmtId="3" fontId="16" fillId="0" borderId="93" xfId="14" applyNumberFormat="1" applyFont="1" applyBorder="1" applyAlignment="1">
      <alignment vertical="center"/>
    </xf>
    <xf numFmtId="0" fontId="16" fillId="0" borderId="25" xfId="15" applyFont="1" applyBorder="1"/>
    <xf numFmtId="0" fontId="16" fillId="0" borderId="26" xfId="15" applyFont="1" applyBorder="1"/>
    <xf numFmtId="165" fontId="16" fillId="0" borderId="26" xfId="15" applyNumberFormat="1" applyFont="1" applyBorder="1" applyAlignment="1">
      <alignment horizontal="center"/>
    </xf>
    <xf numFmtId="164" fontId="16" fillId="0" borderId="26" xfId="15" applyNumberFormat="1" applyFont="1" applyBorder="1"/>
    <xf numFmtId="165" fontId="16" fillId="0" borderId="27" xfId="15" applyNumberFormat="1" applyFont="1" applyBorder="1" applyAlignment="1">
      <alignment horizontal="center"/>
    </xf>
    <xf numFmtId="0" fontId="16" fillId="0" borderId="42" xfId="15" applyFont="1" applyBorder="1"/>
    <xf numFmtId="0" fontId="16" fillId="0" borderId="43" xfId="15" applyFont="1" applyBorder="1"/>
    <xf numFmtId="165" fontId="16" fillId="0" borderId="43" xfId="15" applyNumberFormat="1" applyFont="1" applyBorder="1" applyAlignment="1">
      <alignment horizontal="center"/>
    </xf>
    <xf numFmtId="164" fontId="16" fillId="0" borderId="43" xfId="15" applyNumberFormat="1" applyFont="1" applyBorder="1"/>
    <xf numFmtId="165" fontId="16" fillId="0" borderId="94" xfId="15" applyNumberFormat="1" applyFont="1" applyBorder="1" applyAlignment="1">
      <alignment horizontal="center"/>
    </xf>
    <xf numFmtId="0" fontId="16" fillId="0" borderId="28" xfId="15" applyFont="1" applyBorder="1"/>
    <xf numFmtId="165" fontId="16" fillId="0" borderId="29" xfId="15" applyNumberFormat="1" applyFont="1" applyBorder="1" applyAlignment="1">
      <alignment horizontal="center"/>
    </xf>
    <xf numFmtId="175" fontId="16" fillId="0" borderId="79" xfId="14" applyNumberFormat="1" applyFont="1" applyBorder="1" applyAlignment="1">
      <alignment vertical="center"/>
    </xf>
    <xf numFmtId="0" fontId="16" fillId="0" borderId="25" xfId="15" applyFont="1" applyBorder="1" applyAlignment="1">
      <alignment vertical="top"/>
    </xf>
    <xf numFmtId="0" fontId="16" fillId="0" borderId="26" xfId="15" applyFont="1" applyBorder="1" applyAlignment="1">
      <alignment wrapText="1"/>
    </xf>
    <xf numFmtId="0" fontId="57" fillId="0" borderId="5" xfId="0" applyFont="1" applyFill="1" applyBorder="1" applyAlignment="1" applyProtection="1">
      <alignment horizontal="left" vertical="center"/>
    </xf>
    <xf numFmtId="0" fontId="23" fillId="0" borderId="8" xfId="0" applyFont="1" applyFill="1" applyBorder="1" applyAlignment="1" applyProtection="1">
      <alignment horizontal="left" vertical="center"/>
    </xf>
    <xf numFmtId="0" fontId="23" fillId="0" borderId="8" xfId="0" applyFont="1" applyFill="1" applyBorder="1" applyAlignment="1" applyProtection="1">
      <alignment horizontal="left" vertical="top"/>
    </xf>
    <xf numFmtId="0" fontId="23" fillId="0" borderId="10" xfId="0" applyFont="1" applyFill="1" applyBorder="1" applyAlignment="1" applyProtection="1">
      <alignment horizontal="left" vertical="top"/>
    </xf>
    <xf numFmtId="0" fontId="23" fillId="0" borderId="0" xfId="0" applyFont="1" applyFill="1" applyBorder="1" applyAlignment="1" applyProtection="1">
      <alignment horizontal="left" vertical="top"/>
    </xf>
    <xf numFmtId="0" fontId="14" fillId="0" borderId="0" xfId="0" applyFont="1" applyFill="1" applyBorder="1" applyAlignment="1" applyProtection="1">
      <alignment horizontal="left" vertical="center"/>
    </xf>
    <xf numFmtId="0" fontId="23" fillId="0" borderId="5" xfId="0" applyFont="1" applyFill="1" applyBorder="1" applyAlignment="1" applyProtection="1">
      <alignment horizontal="left" vertical="center"/>
    </xf>
    <xf numFmtId="0" fontId="23" fillId="0" borderId="8"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23" fillId="0" borderId="1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14" xfId="0" applyFont="1" applyFill="1" applyBorder="1" applyAlignment="1" applyProtection="1">
      <alignment horizontal="left" vertical="center"/>
    </xf>
    <xf numFmtId="0" fontId="15" fillId="0" borderId="15" xfId="0" applyFont="1" applyFill="1" applyBorder="1" applyAlignment="1" applyProtection="1">
      <alignment horizontal="left" vertical="center"/>
    </xf>
    <xf numFmtId="170" fontId="23" fillId="0" borderId="16" xfId="0" applyNumberFormat="1" applyFont="1" applyFill="1" applyBorder="1" applyAlignment="1" applyProtection="1">
      <alignment horizontal="right" vertical="center"/>
    </xf>
    <xf numFmtId="49" fontId="23" fillId="0" borderId="13" xfId="0" applyNumberFormat="1" applyFont="1" applyFill="1" applyBorder="1" applyAlignment="1" applyProtection="1">
      <alignment horizontal="left" vertical="center"/>
    </xf>
    <xf numFmtId="49" fontId="16" fillId="0" borderId="96" xfId="15" applyNumberFormat="1" applyFont="1" applyBorder="1" applyAlignment="1">
      <alignment horizontal="center" vertical="center" wrapText="1"/>
    </xf>
    <xf numFmtId="0" fontId="19" fillId="0" borderId="93" xfId="14" applyFont="1" applyBorder="1" applyAlignment="1">
      <alignment horizontal="center" vertical="center"/>
    </xf>
    <xf numFmtId="0" fontId="16" fillId="0" borderId="95" xfId="15" applyFont="1" applyBorder="1" applyAlignment="1">
      <alignment horizontal="left" vertical="top" wrapText="1"/>
    </xf>
    <xf numFmtId="4" fontId="16" fillId="0" borderId="79" xfId="14" applyNumberFormat="1" applyFont="1" applyBorder="1" applyAlignment="1">
      <alignment vertical="center"/>
    </xf>
    <xf numFmtId="4" fontId="16" fillId="0" borderId="60" xfId="14" applyNumberFormat="1" applyFont="1" applyBorder="1" applyAlignment="1">
      <alignment vertical="center"/>
    </xf>
    <xf numFmtId="0" fontId="16" fillId="0" borderId="97" xfId="15" applyFont="1" applyFill="1" applyBorder="1" applyAlignment="1">
      <alignment horizontal="left" vertical="top" wrapText="1"/>
    </xf>
    <xf numFmtId="165" fontId="16" fillId="0" borderId="28" xfId="15" applyNumberFormat="1" applyFont="1" applyBorder="1" applyAlignment="1">
      <alignment horizontal="center"/>
    </xf>
    <xf numFmtId="164" fontId="17" fillId="8" borderId="74" xfId="14" applyNumberFormat="1" applyFont="1" applyFill="1" applyBorder="1" applyAlignment="1">
      <alignment horizontal="left"/>
    </xf>
    <xf numFmtId="164" fontId="17" fillId="8" borderId="75" xfId="14" applyNumberFormat="1" applyFont="1" applyFill="1" applyBorder="1" applyAlignment="1">
      <alignment horizontal="left"/>
    </xf>
    <xf numFmtId="164" fontId="17" fillId="8" borderId="76" xfId="14" applyNumberFormat="1" applyFont="1" applyFill="1" applyBorder="1" applyAlignment="1">
      <alignment horizontal="left"/>
    </xf>
  </cellXfs>
  <cellStyles count="321">
    <cellStyle name="20 % – Zvýraznění1" xfId="49" builtinId="30" customBuiltin="1"/>
    <cellStyle name="20 % – Zvýraznění1 2" xfId="81"/>
    <cellStyle name="20 % – Zvýraznění1 2 2" xfId="112"/>
    <cellStyle name="20 % – Zvýraznění1 2 2 2" xfId="238"/>
    <cellStyle name="20 % – Zvýraznění1 2 3" xfId="142"/>
    <cellStyle name="20 % – Zvýraznění1 2 3 2" xfId="268"/>
    <cellStyle name="20 % – Zvýraznění1 2 4" xfId="172"/>
    <cellStyle name="20 % – Zvýraznění1 2 4 2" xfId="298"/>
    <cellStyle name="20 % – Zvýraznění1 2 5" xfId="208"/>
    <cellStyle name="20 % – Zvýraznění1 3" xfId="96"/>
    <cellStyle name="20 % – Zvýraznění1 3 2" xfId="222"/>
    <cellStyle name="20 % – Zvýraznění1 4" xfId="126"/>
    <cellStyle name="20 % – Zvýraznění1 4 2" xfId="252"/>
    <cellStyle name="20 % – Zvýraznění1 5" xfId="156"/>
    <cellStyle name="20 % – Zvýraznění1 5 2" xfId="282"/>
    <cellStyle name="20 % – Zvýraznění1 6" xfId="192"/>
    <cellStyle name="20 % – Zvýraznění2" xfId="53" builtinId="34" customBuiltin="1"/>
    <cellStyle name="20 % – Zvýraznění2 2" xfId="82"/>
    <cellStyle name="20 % – Zvýraznění2 2 2" xfId="113"/>
    <cellStyle name="20 % – Zvýraznění2 2 2 2" xfId="239"/>
    <cellStyle name="20 % – Zvýraznění2 2 3" xfId="143"/>
    <cellStyle name="20 % – Zvýraznění2 2 3 2" xfId="269"/>
    <cellStyle name="20 % – Zvýraznění2 2 4" xfId="173"/>
    <cellStyle name="20 % – Zvýraznění2 2 4 2" xfId="299"/>
    <cellStyle name="20 % – Zvýraznění2 2 5" xfId="209"/>
    <cellStyle name="20 % – Zvýraznění2 3" xfId="98"/>
    <cellStyle name="20 % – Zvýraznění2 3 2" xfId="224"/>
    <cellStyle name="20 % – Zvýraznění2 4" xfId="128"/>
    <cellStyle name="20 % – Zvýraznění2 4 2" xfId="254"/>
    <cellStyle name="20 % – Zvýraznění2 5" xfId="158"/>
    <cellStyle name="20 % – Zvýraznění2 5 2" xfId="284"/>
    <cellStyle name="20 % – Zvýraznění2 6" xfId="194"/>
    <cellStyle name="20 % – Zvýraznění3" xfId="57" builtinId="38" customBuiltin="1"/>
    <cellStyle name="20 % – Zvýraznění3 2" xfId="83"/>
    <cellStyle name="20 % – Zvýraznění3 2 2" xfId="114"/>
    <cellStyle name="20 % – Zvýraznění3 2 2 2" xfId="240"/>
    <cellStyle name="20 % – Zvýraznění3 2 3" xfId="144"/>
    <cellStyle name="20 % – Zvýraznění3 2 3 2" xfId="270"/>
    <cellStyle name="20 % – Zvýraznění3 2 4" xfId="174"/>
    <cellStyle name="20 % – Zvýraznění3 2 4 2" xfId="300"/>
    <cellStyle name="20 % – Zvýraznění3 2 5" xfId="210"/>
    <cellStyle name="20 % – Zvýraznění3 3" xfId="100"/>
    <cellStyle name="20 % – Zvýraznění3 3 2" xfId="226"/>
    <cellStyle name="20 % – Zvýraznění3 4" xfId="130"/>
    <cellStyle name="20 % – Zvýraznění3 4 2" xfId="256"/>
    <cellStyle name="20 % – Zvýraznění3 5" xfId="160"/>
    <cellStyle name="20 % – Zvýraznění3 5 2" xfId="286"/>
    <cellStyle name="20 % – Zvýraznění3 6" xfId="196"/>
    <cellStyle name="20 % – Zvýraznění4" xfId="61" builtinId="42" customBuiltin="1"/>
    <cellStyle name="20 % – Zvýraznění4 2" xfId="84"/>
    <cellStyle name="20 % – Zvýraznění4 2 2" xfId="115"/>
    <cellStyle name="20 % – Zvýraznění4 2 2 2" xfId="241"/>
    <cellStyle name="20 % – Zvýraznění4 2 3" xfId="145"/>
    <cellStyle name="20 % – Zvýraznění4 2 3 2" xfId="271"/>
    <cellStyle name="20 % – Zvýraznění4 2 4" xfId="175"/>
    <cellStyle name="20 % – Zvýraznění4 2 4 2" xfId="301"/>
    <cellStyle name="20 % – Zvýraznění4 2 5" xfId="211"/>
    <cellStyle name="20 % – Zvýraznění4 3" xfId="102"/>
    <cellStyle name="20 % – Zvýraznění4 3 2" xfId="228"/>
    <cellStyle name="20 % – Zvýraznění4 4" xfId="132"/>
    <cellStyle name="20 % – Zvýraznění4 4 2" xfId="258"/>
    <cellStyle name="20 % – Zvýraznění4 5" xfId="162"/>
    <cellStyle name="20 % – Zvýraznění4 5 2" xfId="288"/>
    <cellStyle name="20 % – Zvýraznění4 6" xfId="198"/>
    <cellStyle name="20 % – Zvýraznění5" xfId="65" builtinId="46" customBuiltin="1"/>
    <cellStyle name="20 % – Zvýraznění5 2" xfId="85"/>
    <cellStyle name="20 % – Zvýraznění5 2 2" xfId="116"/>
    <cellStyle name="20 % – Zvýraznění5 2 2 2" xfId="242"/>
    <cellStyle name="20 % – Zvýraznění5 2 3" xfId="146"/>
    <cellStyle name="20 % – Zvýraznění5 2 3 2" xfId="272"/>
    <cellStyle name="20 % – Zvýraznění5 2 4" xfId="176"/>
    <cellStyle name="20 % – Zvýraznění5 2 4 2" xfId="302"/>
    <cellStyle name="20 % – Zvýraznění5 2 5" xfId="212"/>
    <cellStyle name="20 % – Zvýraznění5 3" xfId="104"/>
    <cellStyle name="20 % – Zvýraznění5 3 2" xfId="230"/>
    <cellStyle name="20 % – Zvýraznění5 4" xfId="134"/>
    <cellStyle name="20 % – Zvýraznění5 4 2" xfId="260"/>
    <cellStyle name="20 % – Zvýraznění5 5" xfId="164"/>
    <cellStyle name="20 % – Zvýraznění5 5 2" xfId="290"/>
    <cellStyle name="20 % – Zvýraznění5 6" xfId="200"/>
    <cellStyle name="20 % – Zvýraznění6" xfId="69" builtinId="50" customBuiltin="1"/>
    <cellStyle name="20 % – Zvýraznění6 2" xfId="86"/>
    <cellStyle name="20 % – Zvýraznění6 2 2" xfId="117"/>
    <cellStyle name="20 % – Zvýraznění6 2 2 2" xfId="243"/>
    <cellStyle name="20 % – Zvýraznění6 2 3" xfId="147"/>
    <cellStyle name="20 % – Zvýraznění6 2 3 2" xfId="273"/>
    <cellStyle name="20 % – Zvýraznění6 2 4" xfId="177"/>
    <cellStyle name="20 % – Zvýraznění6 2 4 2" xfId="303"/>
    <cellStyle name="20 % – Zvýraznění6 2 5" xfId="213"/>
    <cellStyle name="20 % – Zvýraznění6 3" xfId="106"/>
    <cellStyle name="20 % – Zvýraznění6 3 2" xfId="232"/>
    <cellStyle name="20 % – Zvýraznění6 4" xfId="136"/>
    <cellStyle name="20 % – Zvýraznění6 4 2" xfId="262"/>
    <cellStyle name="20 % – Zvýraznění6 5" xfId="166"/>
    <cellStyle name="20 % – Zvýraznění6 5 2" xfId="292"/>
    <cellStyle name="20 % – Zvýraznění6 6" xfId="202"/>
    <cellStyle name="40 % – Zvýraznění1" xfId="50" builtinId="31" customBuiltin="1"/>
    <cellStyle name="40 % – Zvýraznění1 2" xfId="87"/>
    <cellStyle name="40 % – Zvýraznění1 2 2" xfId="118"/>
    <cellStyle name="40 % – Zvýraznění1 2 2 2" xfId="244"/>
    <cellStyle name="40 % – Zvýraznění1 2 3" xfId="148"/>
    <cellStyle name="40 % – Zvýraznění1 2 3 2" xfId="274"/>
    <cellStyle name="40 % – Zvýraznění1 2 4" xfId="178"/>
    <cellStyle name="40 % – Zvýraznění1 2 4 2" xfId="304"/>
    <cellStyle name="40 % – Zvýraznění1 2 5" xfId="214"/>
    <cellStyle name="40 % – Zvýraznění1 3" xfId="97"/>
    <cellStyle name="40 % – Zvýraznění1 3 2" xfId="223"/>
    <cellStyle name="40 % – Zvýraznění1 4" xfId="127"/>
    <cellStyle name="40 % – Zvýraznění1 4 2" xfId="253"/>
    <cellStyle name="40 % – Zvýraznění1 5" xfId="157"/>
    <cellStyle name="40 % – Zvýraznění1 5 2" xfId="283"/>
    <cellStyle name="40 % – Zvýraznění1 6" xfId="193"/>
    <cellStyle name="40 % – Zvýraznění2" xfId="54" builtinId="35" customBuiltin="1"/>
    <cellStyle name="40 % – Zvýraznění2 2" xfId="88"/>
    <cellStyle name="40 % – Zvýraznění2 2 2" xfId="119"/>
    <cellStyle name="40 % – Zvýraznění2 2 2 2" xfId="245"/>
    <cellStyle name="40 % – Zvýraznění2 2 3" xfId="149"/>
    <cellStyle name="40 % – Zvýraznění2 2 3 2" xfId="275"/>
    <cellStyle name="40 % – Zvýraznění2 2 4" xfId="179"/>
    <cellStyle name="40 % – Zvýraznění2 2 4 2" xfId="305"/>
    <cellStyle name="40 % – Zvýraznění2 2 5" xfId="215"/>
    <cellStyle name="40 % – Zvýraznění2 3" xfId="99"/>
    <cellStyle name="40 % – Zvýraznění2 3 2" xfId="225"/>
    <cellStyle name="40 % – Zvýraznění2 4" xfId="129"/>
    <cellStyle name="40 % – Zvýraznění2 4 2" xfId="255"/>
    <cellStyle name="40 % – Zvýraznění2 5" xfId="159"/>
    <cellStyle name="40 % – Zvýraznění2 5 2" xfId="285"/>
    <cellStyle name="40 % – Zvýraznění2 6" xfId="195"/>
    <cellStyle name="40 % – Zvýraznění3" xfId="58" builtinId="39" customBuiltin="1"/>
    <cellStyle name="40 % – Zvýraznění3 2" xfId="89"/>
    <cellStyle name="40 % – Zvýraznění3 2 2" xfId="120"/>
    <cellStyle name="40 % – Zvýraznění3 2 2 2" xfId="246"/>
    <cellStyle name="40 % – Zvýraznění3 2 3" xfId="150"/>
    <cellStyle name="40 % – Zvýraznění3 2 3 2" xfId="276"/>
    <cellStyle name="40 % – Zvýraznění3 2 4" xfId="180"/>
    <cellStyle name="40 % – Zvýraznění3 2 4 2" xfId="306"/>
    <cellStyle name="40 % – Zvýraznění3 2 5" xfId="216"/>
    <cellStyle name="40 % – Zvýraznění3 3" xfId="101"/>
    <cellStyle name="40 % – Zvýraznění3 3 2" xfId="227"/>
    <cellStyle name="40 % – Zvýraznění3 4" xfId="131"/>
    <cellStyle name="40 % – Zvýraznění3 4 2" xfId="257"/>
    <cellStyle name="40 % – Zvýraznění3 5" xfId="161"/>
    <cellStyle name="40 % – Zvýraznění3 5 2" xfId="287"/>
    <cellStyle name="40 % – Zvýraznění3 6" xfId="197"/>
    <cellStyle name="40 % – Zvýraznění4" xfId="62" builtinId="43" customBuiltin="1"/>
    <cellStyle name="40 % – Zvýraznění4 2" xfId="90"/>
    <cellStyle name="40 % – Zvýraznění4 2 2" xfId="121"/>
    <cellStyle name="40 % – Zvýraznění4 2 2 2" xfId="247"/>
    <cellStyle name="40 % – Zvýraznění4 2 3" xfId="151"/>
    <cellStyle name="40 % – Zvýraznění4 2 3 2" xfId="277"/>
    <cellStyle name="40 % – Zvýraznění4 2 4" xfId="181"/>
    <cellStyle name="40 % – Zvýraznění4 2 4 2" xfId="307"/>
    <cellStyle name="40 % – Zvýraznění4 2 5" xfId="217"/>
    <cellStyle name="40 % – Zvýraznění4 3" xfId="103"/>
    <cellStyle name="40 % – Zvýraznění4 3 2" xfId="229"/>
    <cellStyle name="40 % – Zvýraznění4 4" xfId="133"/>
    <cellStyle name="40 % – Zvýraznění4 4 2" xfId="259"/>
    <cellStyle name="40 % – Zvýraznění4 5" xfId="163"/>
    <cellStyle name="40 % – Zvýraznění4 5 2" xfId="289"/>
    <cellStyle name="40 % – Zvýraznění4 6" xfId="199"/>
    <cellStyle name="40 % – Zvýraznění5" xfId="66" builtinId="47" customBuiltin="1"/>
    <cellStyle name="40 % – Zvýraznění5 2" xfId="91"/>
    <cellStyle name="40 % – Zvýraznění5 2 2" xfId="122"/>
    <cellStyle name="40 % – Zvýraznění5 2 2 2" xfId="248"/>
    <cellStyle name="40 % – Zvýraznění5 2 3" xfId="152"/>
    <cellStyle name="40 % – Zvýraznění5 2 3 2" xfId="278"/>
    <cellStyle name="40 % – Zvýraznění5 2 4" xfId="182"/>
    <cellStyle name="40 % – Zvýraznění5 2 4 2" xfId="308"/>
    <cellStyle name="40 % – Zvýraznění5 2 5" xfId="218"/>
    <cellStyle name="40 % – Zvýraznění5 3" xfId="105"/>
    <cellStyle name="40 % – Zvýraznění5 3 2" xfId="231"/>
    <cellStyle name="40 % – Zvýraznění5 4" xfId="135"/>
    <cellStyle name="40 % – Zvýraznění5 4 2" xfId="261"/>
    <cellStyle name="40 % – Zvýraznění5 5" xfId="165"/>
    <cellStyle name="40 % – Zvýraznění5 5 2" xfId="291"/>
    <cellStyle name="40 % – Zvýraznění5 6" xfId="201"/>
    <cellStyle name="40 % – Zvýraznění6" xfId="70" builtinId="51" customBuiltin="1"/>
    <cellStyle name="40 % – Zvýraznění6 2" xfId="92"/>
    <cellStyle name="40 % – Zvýraznění6 2 2" xfId="123"/>
    <cellStyle name="40 % – Zvýraznění6 2 2 2" xfId="249"/>
    <cellStyle name="40 % – Zvýraznění6 2 3" xfId="153"/>
    <cellStyle name="40 % – Zvýraznění6 2 3 2" xfId="279"/>
    <cellStyle name="40 % – Zvýraznění6 2 4" xfId="183"/>
    <cellStyle name="40 % – Zvýraznění6 2 4 2" xfId="309"/>
    <cellStyle name="40 % – Zvýraznění6 2 5" xfId="219"/>
    <cellStyle name="40 % – Zvýraznění6 3" xfId="107"/>
    <cellStyle name="40 % – Zvýraznění6 3 2" xfId="233"/>
    <cellStyle name="40 % – Zvýraznění6 4" xfId="137"/>
    <cellStyle name="40 % – Zvýraznění6 4 2" xfId="263"/>
    <cellStyle name="40 % – Zvýraznění6 5" xfId="167"/>
    <cellStyle name="40 % – Zvýraznění6 5 2" xfId="293"/>
    <cellStyle name="40 % – Zvýraznění6 6" xfId="203"/>
    <cellStyle name="60 % – Zvýraznění1" xfId="51" builtinId="32" customBuiltin="1"/>
    <cellStyle name="60 % – Zvýraznění2" xfId="55" builtinId="36" customBuiltin="1"/>
    <cellStyle name="60 % – Zvýraznění3" xfId="59" builtinId="40" customBuiltin="1"/>
    <cellStyle name="60 % – Zvýraznění4" xfId="63" builtinId="44" customBuiltin="1"/>
    <cellStyle name="60 % – Zvýraznění5" xfId="67" builtinId="48" customBuiltin="1"/>
    <cellStyle name="60 % – Zvýraznění6" xfId="71" builtinId="52" customBuiltin="1"/>
    <cellStyle name="Celkem" xfId="47" builtinId="25" customBuiltin="1"/>
    <cellStyle name="čárky 2" xfId="27"/>
    <cellStyle name="Dezimal [0]_Tabelle1" xfId="1"/>
    <cellStyle name="Dezimal_Tabelle1" xfId="2"/>
    <cellStyle name="Euro" xfId="76"/>
    <cellStyle name="Firma" xfId="3"/>
    <cellStyle name="Hlavní nadpis" xfId="4"/>
    <cellStyle name="Chybně" xfId="38" builtinId="27" customBuiltin="1"/>
    <cellStyle name="Kontrolní buňka" xfId="44" builtinId="23" customBuiltin="1"/>
    <cellStyle name="Měna 2" xfId="317"/>
    <cellStyle name="měny 2" xfId="29"/>
    <cellStyle name="měny 2 2" xfId="72"/>
    <cellStyle name="měny 3" xfId="28"/>
    <cellStyle name="měny 3 2" xfId="78"/>
    <cellStyle name="měny 3 2 2" xfId="205"/>
    <cellStyle name="měny 3 3" xfId="109"/>
    <cellStyle name="měny 3 3 2" xfId="235"/>
    <cellStyle name="měny 3 4" xfId="139"/>
    <cellStyle name="měny 3 4 2" xfId="265"/>
    <cellStyle name="měny 3 5" xfId="169"/>
    <cellStyle name="měny 3 5 2" xfId="295"/>
    <cellStyle name="měny 4" xfId="93"/>
    <cellStyle name="měny 4 2" xfId="124"/>
    <cellStyle name="měny 4 2 2" xfId="250"/>
    <cellStyle name="měny 4 3" xfId="154"/>
    <cellStyle name="měny 4 3 2" xfId="280"/>
    <cellStyle name="měny 4 4" xfId="184"/>
    <cellStyle name="měny 4 4 2" xfId="310"/>
    <cellStyle name="měny 4 5" xfId="220"/>
    <cellStyle name="měny 5" xfId="316"/>
    <cellStyle name="Nadpis 1" xfId="33" builtinId="16" customBuiltin="1"/>
    <cellStyle name="Nadpis 2" xfId="34" builtinId="17" customBuiltin="1"/>
    <cellStyle name="Nadpis 3" xfId="35" builtinId="18" customBuiltin="1"/>
    <cellStyle name="Nadpis 4" xfId="36" builtinId="19" customBuiltin="1"/>
    <cellStyle name="Název" xfId="32" builtinId="15" customBuiltin="1"/>
    <cellStyle name="Neutrální" xfId="39" builtinId="28" customBuiltin="1"/>
    <cellStyle name="normálne 2" xfId="318"/>
    <cellStyle name="normálne 2 2" xfId="319"/>
    <cellStyle name="Normální" xfId="0" builtinId="0"/>
    <cellStyle name="normální 2" xfId="5"/>
    <cellStyle name="normální 2 2" xfId="6"/>
    <cellStyle name="normální 2 2 2" xfId="186"/>
    <cellStyle name="normální 2 3" xfId="7"/>
    <cellStyle name="normální 2 3 2" xfId="187"/>
    <cellStyle name="normální 2 4" xfId="8"/>
    <cellStyle name="normální 2 4 2" xfId="188"/>
    <cellStyle name="normální 2 5" xfId="30"/>
    <cellStyle name="normální 3" xfId="26"/>
    <cellStyle name="normální 3 2" xfId="75"/>
    <cellStyle name="normální 3 3" xfId="77"/>
    <cellStyle name="normální 3 3 2" xfId="108"/>
    <cellStyle name="normální 3 3 2 2" xfId="234"/>
    <cellStyle name="normální 3 3 3" xfId="138"/>
    <cellStyle name="normální 3 3 3 2" xfId="264"/>
    <cellStyle name="normální 3 3 4" xfId="168"/>
    <cellStyle name="normální 3 3 4 2" xfId="294"/>
    <cellStyle name="normální 3 3 5" xfId="204"/>
    <cellStyle name="normální 3 4" xfId="73"/>
    <cellStyle name="normální 4" xfId="80"/>
    <cellStyle name="normální 4 2" xfId="9"/>
    <cellStyle name="normální 4 2 2" xfId="189"/>
    <cellStyle name="normální 4 3" xfId="10"/>
    <cellStyle name="normální 4 3 2" xfId="190"/>
    <cellStyle name="normální 4 4" xfId="11"/>
    <cellStyle name="normální 4 4 2" xfId="191"/>
    <cellStyle name="normální 4 5" xfId="111"/>
    <cellStyle name="normální 4 5 2" xfId="237"/>
    <cellStyle name="normální 4 6" xfId="141"/>
    <cellStyle name="normální 4 6 2" xfId="267"/>
    <cellStyle name="normální 4 7" xfId="171"/>
    <cellStyle name="normální 4 7 2" xfId="297"/>
    <cellStyle name="normální 4 8" xfId="207"/>
    <cellStyle name="normální 5" xfId="312"/>
    <cellStyle name="normální 6" xfId="314"/>
    <cellStyle name="normální_PŘELOŽKY VO" xfId="12"/>
    <cellStyle name="normální_Rozpočet investičních nákladů platí 16,+ specifikace" xfId="13"/>
    <cellStyle name="normální_ROZVODY VO (2)" xfId="14"/>
    <cellStyle name="normální_Zadávací podklad pro profese" xfId="15"/>
    <cellStyle name="Podnadpis" xfId="16"/>
    <cellStyle name="Poznámka 2" xfId="79"/>
    <cellStyle name="Poznámka 2 2" xfId="110"/>
    <cellStyle name="Poznámka 2 2 2" xfId="236"/>
    <cellStyle name="Poznámka 2 3" xfId="140"/>
    <cellStyle name="Poznámka 2 3 2" xfId="266"/>
    <cellStyle name="Poznámka 2 4" xfId="170"/>
    <cellStyle name="Poznámka 2 4 2" xfId="296"/>
    <cellStyle name="Poznámka 2 5" xfId="206"/>
    <cellStyle name="Poznámka 3" xfId="94"/>
    <cellStyle name="Poznámka 3 2" xfId="125"/>
    <cellStyle name="Poznámka 3 2 2" xfId="251"/>
    <cellStyle name="Poznámka 3 3" xfId="155"/>
    <cellStyle name="Poznámka 3 3 2" xfId="281"/>
    <cellStyle name="Poznámka 3 4" xfId="185"/>
    <cellStyle name="Poznámka 3 4 2" xfId="311"/>
    <cellStyle name="Poznámka 3 5" xfId="221"/>
    <cellStyle name="procent 2" xfId="74"/>
    <cellStyle name="Procenta 2" xfId="320"/>
    <cellStyle name="Propojená buňka" xfId="43" builtinId="24" customBuiltin="1"/>
    <cellStyle name="R_text" xfId="31"/>
    <cellStyle name="R_type" xfId="95"/>
    <cellStyle name="Správně" xfId="37" builtinId="26" customBuiltin="1"/>
    <cellStyle name="Standard_Tabelle1" xfId="17"/>
    <cellStyle name="Stín+tučně" xfId="18"/>
    <cellStyle name="Stín+tučně+velké písmo" xfId="19"/>
    <cellStyle name="Styl 1" xfId="20"/>
    <cellStyle name="Styl 1 2" xfId="313"/>
    <cellStyle name="Styl 1 3" xfId="315"/>
    <cellStyle name="Text upozornění" xfId="45" builtinId="11" customBuiltin="1"/>
    <cellStyle name="Tučně" xfId="21"/>
    <cellStyle name="TYP ŘÁDKU_4(sloupceJ-L)" xfId="22"/>
    <cellStyle name="Vstup" xfId="40" builtinId="20" customBuiltin="1"/>
    <cellStyle name="Výpočet" xfId="42" builtinId="22" customBuiltin="1"/>
    <cellStyle name="Výstup" xfId="41" builtinId="21" customBuiltin="1"/>
    <cellStyle name="Vysvětlující text" xfId="46" builtinId="53" customBuiltin="1"/>
    <cellStyle name="Währung [0]_Tabelle1" xfId="23"/>
    <cellStyle name="Währung_Tabelle1" xfId="24"/>
    <cellStyle name="základní" xfId="25"/>
    <cellStyle name="Zvýraznění 1" xfId="48" builtinId="29" customBuiltin="1"/>
    <cellStyle name="Zvýraznění 2" xfId="52" builtinId="33" customBuiltin="1"/>
    <cellStyle name="Zvýraznění 3" xfId="56" builtinId="37" customBuiltin="1"/>
    <cellStyle name="Zvýraznění 4" xfId="60" builtinId="41" customBuiltin="1"/>
    <cellStyle name="Zvýraznění 5" xfId="64" builtinId="45" customBuiltin="1"/>
    <cellStyle name="Zvýraznění 6" xfId="68"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remn&#237;%20archiv%20a.s\Zak&#225;zky%20rok%202001\22%20Zelen&#253;%20ostrov%20SP\Kniha%20spec.+%20v&#253;kaz%20v&#253;m&#283;r%20TENDR%203.%20stavba\SO%2011.1%20A%20Architektonicko-stavebn&#237;%20autorizovan&#253;%20Helik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269;.%2041%20Zelen&#253;%20ostrov%20roz.%20rozpo&#269;tu%20na%20DC%20(bez%20list.%20v&#253;stupu)/Rozpo&#269;et%20stavby%20dle%20DC/sa_SO51_4_vv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11.1A Výkaz výměr"/>
      <sheetName val="SO 11.1B Výkaz výměr"/>
      <sheetName val="SO 11.1ST Výkaz výměr"/>
      <sheetName val="SO 11.1B Kniha specifikací"/>
      <sheetName val="SO 11.1ST Kniha specifikací"/>
      <sheetName val="SO 11_1A Výkaz výměr"/>
      <sheetName val="SO11_1AVýkazvýměr"/>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51.4 Výkaz výměr"/>
      <sheetName val="SO 51_4 Výkaz výměr"/>
    </sheetNames>
    <sheetDataSet>
      <sheetData sheetId="0"/>
      <sheetData sheetId="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view="pageBreakPreview" zoomScaleNormal="100" zoomScaleSheetLayoutView="100" workbookViewId="0">
      <selection activeCell="G3" sqref="G3"/>
    </sheetView>
  </sheetViews>
  <sheetFormatPr defaultRowHeight="15.75"/>
  <cols>
    <col min="1" max="1" width="2.125" customWidth="1"/>
    <col min="2" max="2" width="1.625" customWidth="1"/>
    <col min="3" max="3" width="2.375" customWidth="1"/>
    <col min="4" max="4" width="6" customWidth="1"/>
    <col min="5" max="5" width="11.875" customWidth="1"/>
    <col min="6" max="6" width="0.5" customWidth="1"/>
    <col min="7" max="7" width="2.25" customWidth="1"/>
    <col min="8" max="8" width="2.375" customWidth="1"/>
    <col min="9" max="9" width="8.5" customWidth="1"/>
    <col min="10" max="10" width="11.875" customWidth="1"/>
    <col min="11" max="11" width="0.625" customWidth="1"/>
    <col min="12" max="12" width="2.125" customWidth="1"/>
    <col min="13" max="13" width="2.5" customWidth="1"/>
    <col min="14" max="14" width="1.75" customWidth="1"/>
    <col min="15" max="15" width="11.125" customWidth="1"/>
    <col min="16" max="16" width="2.5" customWidth="1"/>
    <col min="17" max="17" width="1.75" customWidth="1"/>
    <col min="18" max="18" width="11.875" customWidth="1"/>
  </cols>
  <sheetData>
    <row r="1" spans="1:18">
      <c r="A1" s="57"/>
      <c r="B1" s="58"/>
      <c r="C1" s="58"/>
      <c r="D1" s="58"/>
      <c r="E1" s="58"/>
      <c r="F1" s="58"/>
      <c r="G1" s="58"/>
      <c r="H1" s="58"/>
      <c r="I1" s="58"/>
      <c r="J1" s="58"/>
      <c r="K1" s="58"/>
      <c r="L1" s="58"/>
      <c r="M1" s="58"/>
      <c r="N1" s="58"/>
      <c r="O1" s="58"/>
      <c r="P1" s="58"/>
      <c r="Q1" s="58"/>
      <c r="R1" s="59"/>
    </row>
    <row r="2" spans="1:18" ht="23.25">
      <c r="A2" s="60"/>
      <c r="B2" s="61"/>
      <c r="C2" s="61"/>
      <c r="D2" s="61"/>
      <c r="E2" s="61"/>
      <c r="F2" s="61"/>
      <c r="G2" s="62" t="s">
        <v>855</v>
      </c>
      <c r="H2" s="61"/>
      <c r="I2" s="61"/>
      <c r="J2" s="61"/>
      <c r="K2" s="61"/>
      <c r="L2" s="61"/>
      <c r="M2" s="61"/>
      <c r="N2" s="61"/>
      <c r="O2" s="61"/>
      <c r="P2" s="61"/>
      <c r="Q2" s="61"/>
      <c r="R2" s="63"/>
    </row>
    <row r="3" spans="1:18">
      <c r="A3" s="64"/>
      <c r="B3" s="18"/>
      <c r="C3" s="18"/>
      <c r="D3" s="18"/>
      <c r="E3" s="18"/>
      <c r="F3" s="18"/>
      <c r="G3" s="18"/>
      <c r="H3" s="18"/>
      <c r="I3" s="18"/>
      <c r="J3" s="18"/>
      <c r="K3" s="18"/>
      <c r="L3" s="18"/>
      <c r="M3" s="18"/>
      <c r="N3" s="18"/>
      <c r="O3" s="18"/>
      <c r="P3" s="18"/>
      <c r="Q3" s="18"/>
      <c r="R3" s="65"/>
    </row>
    <row r="4" spans="1:18">
      <c r="A4" s="66"/>
      <c r="B4" s="19"/>
      <c r="C4" s="19"/>
      <c r="D4" s="19"/>
      <c r="E4" s="19"/>
      <c r="F4" s="19"/>
      <c r="G4" s="19"/>
      <c r="H4" s="19"/>
      <c r="I4" s="19"/>
      <c r="J4" s="19"/>
      <c r="K4" s="19"/>
      <c r="L4" s="19"/>
      <c r="M4" s="19"/>
      <c r="N4" s="19"/>
      <c r="O4" s="19"/>
      <c r="P4" s="19"/>
      <c r="Q4" s="19"/>
      <c r="R4" s="67"/>
    </row>
    <row r="5" spans="1:18">
      <c r="A5" s="68"/>
      <c r="B5" s="54" t="s">
        <v>23</v>
      </c>
      <c r="C5" s="54"/>
      <c r="D5" s="54"/>
      <c r="E5" s="189" t="s">
        <v>690</v>
      </c>
      <c r="F5" s="21"/>
      <c r="G5" s="21"/>
      <c r="H5" s="21"/>
      <c r="I5" s="21"/>
      <c r="J5" s="22"/>
      <c r="K5" s="54"/>
      <c r="L5" s="54"/>
      <c r="M5" s="54"/>
      <c r="N5" s="54"/>
      <c r="O5" s="54"/>
      <c r="P5" s="20"/>
      <c r="Q5" s="23"/>
      <c r="R5" s="69"/>
    </row>
    <row r="6" spans="1:18">
      <c r="A6" s="68"/>
      <c r="B6" s="54"/>
      <c r="C6" s="54"/>
      <c r="D6" s="54"/>
      <c r="E6" s="190"/>
      <c r="F6" s="54"/>
      <c r="G6" s="54"/>
      <c r="H6" s="54"/>
      <c r="I6" s="54"/>
      <c r="J6" s="25"/>
      <c r="K6" s="54"/>
      <c r="L6" s="54"/>
      <c r="M6" s="54"/>
      <c r="N6" s="54"/>
      <c r="O6" s="54"/>
      <c r="P6" s="26"/>
      <c r="Q6" s="70"/>
      <c r="R6" s="71"/>
    </row>
    <row r="7" spans="1:18">
      <c r="A7" s="68"/>
      <c r="B7" s="54" t="s">
        <v>25</v>
      </c>
      <c r="C7" s="54"/>
      <c r="D7" s="54"/>
      <c r="E7" s="191" t="s">
        <v>691</v>
      </c>
      <c r="F7" s="54"/>
      <c r="G7" s="54"/>
      <c r="H7" s="54"/>
      <c r="I7" s="54"/>
      <c r="J7" s="25"/>
      <c r="K7" s="54"/>
      <c r="L7" s="54"/>
      <c r="M7" s="54"/>
      <c r="N7" s="54"/>
      <c r="O7" s="54"/>
      <c r="P7" s="24"/>
      <c r="Q7" s="70"/>
      <c r="R7" s="71"/>
    </row>
    <row r="8" spans="1:18">
      <c r="A8" s="68"/>
      <c r="B8" s="54"/>
      <c r="C8" s="54"/>
      <c r="D8" s="54"/>
      <c r="E8" s="191" t="s">
        <v>24</v>
      </c>
      <c r="F8" s="54"/>
      <c r="G8" s="54"/>
      <c r="H8" s="54"/>
      <c r="I8" s="54"/>
      <c r="J8" s="25"/>
      <c r="K8" s="54"/>
      <c r="L8" s="54"/>
      <c r="M8" s="54"/>
      <c r="N8" s="54"/>
      <c r="O8" s="54"/>
      <c r="P8" s="26"/>
      <c r="Q8" s="70"/>
      <c r="R8" s="71"/>
    </row>
    <row r="9" spans="1:18">
      <c r="A9" s="68"/>
      <c r="B9" s="54"/>
      <c r="C9" s="54"/>
      <c r="D9" s="54"/>
      <c r="E9" s="191"/>
      <c r="F9" s="54"/>
      <c r="G9" s="54"/>
      <c r="H9" s="54"/>
      <c r="I9" s="54"/>
      <c r="J9" s="25"/>
      <c r="K9" s="54"/>
      <c r="L9" s="54"/>
      <c r="M9" s="54"/>
      <c r="N9" s="54"/>
      <c r="O9" s="54"/>
      <c r="P9" s="26"/>
      <c r="Q9" s="70"/>
      <c r="R9" s="71"/>
    </row>
    <row r="10" spans="1:18">
      <c r="A10" s="68"/>
      <c r="B10" s="54" t="s">
        <v>26</v>
      </c>
      <c r="C10" s="54"/>
      <c r="D10" s="54"/>
      <c r="E10" s="192" t="s">
        <v>692</v>
      </c>
      <c r="F10" s="27"/>
      <c r="G10" s="27"/>
      <c r="H10" s="27"/>
      <c r="I10" s="27"/>
      <c r="J10" s="28"/>
      <c r="K10" s="54"/>
      <c r="L10" s="54"/>
      <c r="M10" s="54"/>
      <c r="N10" s="54"/>
      <c r="O10" s="54"/>
      <c r="P10" s="29"/>
      <c r="Q10" s="30"/>
      <c r="R10" s="72"/>
    </row>
    <row r="11" spans="1:18">
      <c r="A11" s="68"/>
      <c r="B11" s="54"/>
      <c r="C11" s="54"/>
      <c r="D11" s="54"/>
      <c r="E11" s="193"/>
      <c r="F11" s="54"/>
      <c r="G11" s="54"/>
      <c r="H11" s="54"/>
      <c r="I11" s="54"/>
      <c r="J11" s="54"/>
      <c r="K11" s="54"/>
      <c r="L11" s="54"/>
      <c r="M11" s="54"/>
      <c r="N11" s="54"/>
      <c r="O11" s="54"/>
      <c r="P11" s="70"/>
      <c r="Q11" s="70"/>
      <c r="R11" s="71"/>
    </row>
    <row r="12" spans="1:18">
      <c r="A12" s="68"/>
      <c r="B12" s="54"/>
      <c r="C12" s="54"/>
      <c r="D12" s="54"/>
      <c r="E12" s="193"/>
      <c r="F12" s="54"/>
      <c r="G12" s="54"/>
      <c r="H12" s="54"/>
      <c r="I12" s="54"/>
      <c r="J12" s="54"/>
      <c r="K12" s="54"/>
      <c r="L12" s="54"/>
      <c r="M12" s="54"/>
      <c r="N12" s="54"/>
      <c r="O12" s="54"/>
      <c r="P12" s="70"/>
      <c r="Q12" s="70"/>
      <c r="R12" s="71"/>
    </row>
    <row r="13" spans="1:18">
      <c r="A13" s="68"/>
      <c r="B13" s="54"/>
      <c r="C13" s="54"/>
      <c r="D13" s="54"/>
      <c r="E13" s="193" t="s">
        <v>24</v>
      </c>
      <c r="F13" s="54"/>
      <c r="G13" s="54"/>
      <c r="H13" s="54"/>
      <c r="I13" s="54"/>
      <c r="J13" s="54"/>
      <c r="K13" s="54"/>
      <c r="L13" s="54"/>
      <c r="M13" s="54"/>
      <c r="N13" s="54"/>
      <c r="O13" s="54"/>
      <c r="P13" s="70"/>
      <c r="Q13" s="70"/>
      <c r="R13" s="71"/>
    </row>
    <row r="14" spans="1:18">
      <c r="A14" s="68"/>
      <c r="B14" s="54"/>
      <c r="C14" s="54"/>
      <c r="D14" s="54"/>
      <c r="E14" s="193" t="s">
        <v>24</v>
      </c>
      <c r="F14" s="54"/>
      <c r="G14" s="54"/>
      <c r="H14" s="54"/>
      <c r="I14" s="54"/>
      <c r="J14" s="54"/>
      <c r="K14" s="54"/>
      <c r="L14" s="54"/>
      <c r="M14" s="54"/>
      <c r="N14" s="54"/>
      <c r="O14" s="54"/>
      <c r="P14" s="70"/>
      <c r="Q14" s="70"/>
      <c r="R14" s="71"/>
    </row>
    <row r="15" spans="1:18">
      <c r="A15" s="68"/>
      <c r="B15" s="54"/>
      <c r="C15" s="54"/>
      <c r="D15" s="54"/>
      <c r="E15" s="193" t="s">
        <v>24</v>
      </c>
      <c r="F15" s="54"/>
      <c r="G15" s="54"/>
      <c r="H15" s="54"/>
      <c r="I15" s="54"/>
      <c r="J15" s="54"/>
      <c r="K15" s="54"/>
      <c r="L15" s="54"/>
      <c r="M15" s="54"/>
      <c r="N15" s="54"/>
      <c r="O15" s="54"/>
      <c r="P15" s="70"/>
      <c r="Q15" s="70"/>
      <c r="R15" s="71"/>
    </row>
    <row r="16" spans="1:18">
      <c r="A16" s="68"/>
      <c r="B16" s="54"/>
      <c r="C16" s="54"/>
      <c r="D16" s="54"/>
      <c r="E16" s="193" t="s">
        <v>24</v>
      </c>
      <c r="F16" s="54"/>
      <c r="G16" s="54"/>
      <c r="H16" s="54"/>
      <c r="I16" s="54"/>
      <c r="J16" s="54"/>
      <c r="K16" s="54"/>
      <c r="L16" s="54"/>
      <c r="M16" s="54"/>
      <c r="N16" s="54"/>
      <c r="O16" s="54"/>
      <c r="P16" s="70"/>
      <c r="Q16" s="70"/>
      <c r="R16" s="71"/>
    </row>
    <row r="17" spans="1:18">
      <c r="A17" s="68"/>
      <c r="B17" s="54"/>
      <c r="C17" s="54"/>
      <c r="D17" s="54"/>
      <c r="E17" s="193" t="s">
        <v>24</v>
      </c>
      <c r="F17" s="54"/>
      <c r="G17" s="54"/>
      <c r="H17" s="54"/>
      <c r="I17" s="54"/>
      <c r="J17" s="54"/>
      <c r="K17" s="54"/>
      <c r="L17" s="54"/>
      <c r="M17" s="54"/>
      <c r="N17" s="54"/>
      <c r="O17" s="54"/>
      <c r="P17" s="70"/>
      <c r="Q17" s="70"/>
      <c r="R17" s="71"/>
    </row>
    <row r="18" spans="1:18">
      <c r="A18" s="68"/>
      <c r="B18" s="73" t="s">
        <v>14</v>
      </c>
      <c r="C18" s="54"/>
      <c r="D18" s="54"/>
      <c r="E18" s="194"/>
      <c r="F18" s="54"/>
      <c r="G18" s="54"/>
      <c r="H18" s="54"/>
      <c r="I18" s="54"/>
      <c r="J18" s="54"/>
      <c r="K18" s="54"/>
      <c r="L18" s="54"/>
      <c r="M18" s="54"/>
      <c r="N18" s="54"/>
      <c r="O18" s="54"/>
      <c r="P18" s="54"/>
      <c r="Q18" s="54"/>
      <c r="R18" s="71"/>
    </row>
    <row r="19" spans="1:18">
      <c r="A19" s="68"/>
      <c r="B19" s="54" t="s">
        <v>27</v>
      </c>
      <c r="C19" s="54"/>
      <c r="D19" s="54"/>
      <c r="E19" s="195" t="s">
        <v>695</v>
      </c>
      <c r="F19" s="21"/>
      <c r="G19" s="21"/>
      <c r="H19" s="21"/>
      <c r="I19" s="21"/>
      <c r="J19" s="22"/>
      <c r="K19" s="54"/>
      <c r="L19" s="54"/>
      <c r="M19" s="54"/>
      <c r="N19" s="54"/>
      <c r="O19" s="31"/>
      <c r="P19" s="32"/>
      <c r="Q19" s="33"/>
      <c r="R19" s="74"/>
    </row>
    <row r="20" spans="1:18">
      <c r="A20" s="68"/>
      <c r="B20" s="54" t="s">
        <v>28</v>
      </c>
      <c r="C20" s="54"/>
      <c r="D20" s="54"/>
      <c r="E20" s="196" t="s">
        <v>42</v>
      </c>
      <c r="F20" s="54"/>
      <c r="G20" s="54"/>
      <c r="H20" s="54"/>
      <c r="I20" s="54"/>
      <c r="J20" s="25"/>
      <c r="K20" s="54"/>
      <c r="L20" s="54"/>
      <c r="M20" s="54"/>
      <c r="N20" s="54"/>
      <c r="O20" s="31"/>
      <c r="P20" s="32"/>
      <c r="Q20" s="33"/>
      <c r="R20" s="74"/>
    </row>
    <row r="21" spans="1:18">
      <c r="A21" s="68"/>
      <c r="B21" s="54"/>
      <c r="C21" s="54"/>
      <c r="D21" s="54"/>
      <c r="E21" s="197"/>
      <c r="F21" s="198"/>
      <c r="G21" s="198"/>
      <c r="H21" s="198"/>
      <c r="I21" s="198"/>
      <c r="J21" s="199"/>
      <c r="K21" s="200"/>
      <c r="L21" s="200"/>
      <c r="M21" s="200"/>
      <c r="N21" s="200"/>
      <c r="O21" s="201"/>
      <c r="P21" s="32"/>
      <c r="Q21" s="33"/>
      <c r="R21" s="74"/>
    </row>
    <row r="22" spans="1:18">
      <c r="A22" s="68"/>
      <c r="B22" s="54"/>
      <c r="C22" s="54"/>
      <c r="D22" s="54"/>
      <c r="E22" s="202"/>
      <c r="F22" s="200"/>
      <c r="G22" s="200" t="s">
        <v>30</v>
      </c>
      <c r="H22" s="200"/>
      <c r="I22" s="200"/>
      <c r="J22" s="200"/>
      <c r="K22" s="200"/>
      <c r="L22" s="200"/>
      <c r="M22" s="200"/>
      <c r="N22" s="200"/>
      <c r="O22" s="202" t="s">
        <v>31</v>
      </c>
      <c r="P22" s="70"/>
      <c r="Q22" s="70"/>
      <c r="R22" s="75"/>
    </row>
    <row r="23" spans="1:18">
      <c r="A23" s="68"/>
      <c r="B23" s="54"/>
      <c r="C23" s="54"/>
      <c r="D23" s="54"/>
      <c r="E23" s="201"/>
      <c r="F23" s="200"/>
      <c r="G23" s="203" t="s">
        <v>693</v>
      </c>
      <c r="H23" s="204"/>
      <c r="I23" s="205"/>
      <c r="J23" s="200"/>
      <c r="K23" s="200"/>
      <c r="L23" s="200"/>
      <c r="M23" s="200"/>
      <c r="N23" s="200"/>
      <c r="O23" s="206" t="s">
        <v>694</v>
      </c>
      <c r="P23" s="70"/>
      <c r="Q23" s="70"/>
      <c r="R23" s="76"/>
    </row>
    <row r="24" spans="1:18">
      <c r="A24" s="77"/>
      <c r="B24" s="36"/>
      <c r="C24" s="36"/>
      <c r="D24" s="36"/>
      <c r="E24" s="36"/>
      <c r="F24" s="36"/>
      <c r="G24" s="36"/>
      <c r="H24" s="36"/>
      <c r="I24" s="36"/>
      <c r="J24" s="36"/>
      <c r="K24" s="36"/>
      <c r="L24" s="36"/>
      <c r="M24" s="36"/>
      <c r="N24" s="36"/>
      <c r="O24" s="36"/>
      <c r="P24" s="36"/>
      <c r="Q24" s="36"/>
      <c r="R24" s="78"/>
    </row>
    <row r="25" spans="1:18">
      <c r="A25" s="79" t="s">
        <v>28</v>
      </c>
      <c r="B25" s="54"/>
      <c r="C25" s="54"/>
      <c r="D25" s="54"/>
      <c r="E25" s="54"/>
      <c r="F25" s="25"/>
      <c r="G25" s="45"/>
      <c r="H25" s="54"/>
      <c r="I25" s="54"/>
      <c r="J25" s="54"/>
      <c r="K25" s="54"/>
      <c r="L25" s="55"/>
      <c r="M25" s="28"/>
      <c r="N25" s="56" t="s">
        <v>33</v>
      </c>
      <c r="O25" s="27"/>
      <c r="P25" s="27"/>
      <c r="Q25" s="27"/>
      <c r="R25" s="71"/>
    </row>
    <row r="26" spans="1:18">
      <c r="A26" s="68"/>
      <c r="B26" s="54"/>
      <c r="C26" s="54"/>
      <c r="D26" s="54"/>
      <c r="E26" s="54"/>
      <c r="F26" s="25"/>
      <c r="G26" s="45"/>
      <c r="H26" s="54"/>
      <c r="I26" s="54"/>
      <c r="J26" s="54"/>
      <c r="K26" s="54"/>
      <c r="L26" s="41">
        <v>23</v>
      </c>
      <c r="M26" s="42" t="s">
        <v>43</v>
      </c>
      <c r="N26" s="35"/>
      <c r="O26" s="35"/>
      <c r="P26" s="35"/>
      <c r="Q26" s="35"/>
      <c r="R26" s="53">
        <f>rekap!C28</f>
        <v>0</v>
      </c>
    </row>
    <row r="27" spans="1:18">
      <c r="A27" s="80" t="s">
        <v>34</v>
      </c>
      <c r="B27" s="27"/>
      <c r="C27" s="27"/>
      <c r="D27" s="27"/>
      <c r="E27" s="27"/>
      <c r="F27" s="28"/>
      <c r="G27" s="46" t="s">
        <v>35</v>
      </c>
      <c r="H27" s="27"/>
      <c r="I27" s="27"/>
      <c r="J27" s="27"/>
      <c r="K27" s="27"/>
      <c r="L27" s="41">
        <v>24</v>
      </c>
      <c r="M27" s="47">
        <v>15</v>
      </c>
      <c r="N27" s="28" t="s">
        <v>32</v>
      </c>
      <c r="O27" s="48">
        <v>0</v>
      </c>
      <c r="P27" s="35" t="s">
        <v>36</v>
      </c>
      <c r="Q27" s="34"/>
      <c r="R27" s="81">
        <f>0.15*O27</f>
        <v>0</v>
      </c>
    </row>
    <row r="28" spans="1:18">
      <c r="A28" s="82" t="s">
        <v>27</v>
      </c>
      <c r="B28" s="21"/>
      <c r="C28" s="21"/>
      <c r="D28" s="21"/>
      <c r="E28" s="21"/>
      <c r="F28" s="22"/>
      <c r="G28" s="49"/>
      <c r="H28" s="21"/>
      <c r="I28" s="21"/>
      <c r="J28" s="21"/>
      <c r="K28" s="21"/>
      <c r="L28" s="41">
        <v>25</v>
      </c>
      <c r="M28" s="50">
        <v>21</v>
      </c>
      <c r="N28" s="34" t="s">
        <v>32</v>
      </c>
      <c r="O28" s="48">
        <f>R26</f>
        <v>0</v>
      </c>
      <c r="P28" s="35" t="s">
        <v>36</v>
      </c>
      <c r="Q28" s="34"/>
      <c r="R28" s="83">
        <f>0.21*O28</f>
        <v>0</v>
      </c>
    </row>
    <row r="29" spans="1:18">
      <c r="A29" s="68"/>
      <c r="B29" s="54"/>
      <c r="C29" s="54"/>
      <c r="D29" s="54"/>
      <c r="E29" s="54"/>
      <c r="F29" s="25"/>
      <c r="G29" s="45"/>
      <c r="H29" s="54"/>
      <c r="I29" s="54"/>
      <c r="J29" s="54"/>
      <c r="K29" s="54"/>
      <c r="L29" s="43">
        <v>26</v>
      </c>
      <c r="M29" s="51" t="s">
        <v>37</v>
      </c>
      <c r="N29" s="44"/>
      <c r="O29" s="44"/>
      <c r="P29" s="44"/>
      <c r="Q29" s="44"/>
      <c r="R29" s="52">
        <f>R26+R27+R28</f>
        <v>0</v>
      </c>
    </row>
    <row r="30" spans="1:18">
      <c r="A30" s="80" t="s">
        <v>34</v>
      </c>
      <c r="B30" s="27"/>
      <c r="C30" s="27"/>
      <c r="D30" s="27"/>
      <c r="E30" s="27"/>
      <c r="F30" s="28"/>
      <c r="G30" s="46" t="s">
        <v>35</v>
      </c>
      <c r="H30" s="27"/>
      <c r="I30" s="27"/>
      <c r="J30" s="27"/>
      <c r="K30" s="27"/>
      <c r="L30" s="39" t="s">
        <v>22</v>
      </c>
      <c r="M30" s="38"/>
      <c r="N30" s="40" t="s">
        <v>38</v>
      </c>
      <c r="O30" s="37"/>
      <c r="P30" s="37"/>
      <c r="Q30" s="37"/>
      <c r="R30" s="84"/>
    </row>
    <row r="31" spans="1:18">
      <c r="A31" s="82" t="s">
        <v>29</v>
      </c>
      <c r="B31" s="21"/>
      <c r="C31" s="21"/>
      <c r="D31" s="21"/>
      <c r="E31" s="21"/>
      <c r="F31" s="22"/>
      <c r="G31" s="49"/>
      <c r="H31" s="21"/>
      <c r="I31" s="21"/>
      <c r="J31" s="21"/>
      <c r="K31" s="21"/>
      <c r="L31" s="41">
        <v>27</v>
      </c>
      <c r="M31" s="42" t="s">
        <v>39</v>
      </c>
      <c r="N31" s="35"/>
      <c r="O31" s="35"/>
      <c r="P31" s="35"/>
      <c r="Q31" s="34"/>
      <c r="R31" s="85">
        <v>0</v>
      </c>
    </row>
    <row r="32" spans="1:18">
      <c r="A32" s="68"/>
      <c r="B32" s="54"/>
      <c r="C32" s="54"/>
      <c r="D32" s="54"/>
      <c r="E32" s="54"/>
      <c r="F32" s="25"/>
      <c r="G32" s="45"/>
      <c r="H32" s="54"/>
      <c r="I32" s="54"/>
      <c r="J32" s="54"/>
      <c r="K32" s="54"/>
      <c r="L32" s="41">
        <v>28</v>
      </c>
      <c r="M32" s="42" t="s">
        <v>40</v>
      </c>
      <c r="N32" s="35"/>
      <c r="O32" s="35"/>
      <c r="P32" s="35"/>
      <c r="Q32" s="34"/>
      <c r="R32" s="85">
        <v>0</v>
      </c>
    </row>
    <row r="33" spans="1:18">
      <c r="A33" s="86" t="s">
        <v>34</v>
      </c>
      <c r="B33" s="87"/>
      <c r="C33" s="87"/>
      <c r="D33" s="87"/>
      <c r="E33" s="87"/>
      <c r="F33" s="88"/>
      <c r="G33" s="89" t="s">
        <v>35</v>
      </c>
      <c r="H33" s="87"/>
      <c r="I33" s="87"/>
      <c r="J33" s="87"/>
      <c r="K33" s="87"/>
      <c r="L33" s="90">
        <v>29</v>
      </c>
      <c r="M33" s="91" t="s">
        <v>41</v>
      </c>
      <c r="N33" s="92"/>
      <c r="O33" s="92"/>
      <c r="P33" s="92"/>
      <c r="Q33" s="93"/>
      <c r="R33" s="94">
        <v>0</v>
      </c>
    </row>
  </sheetData>
  <pageMargins left="0.78740157480314965" right="0.78740157480314965" top="0.98425196850393704" bottom="0.98425196850393704" header="0.51181102362204722" footer="0.51181102362204722"/>
  <pageSetup paperSize="9" scale="95" fitToHeight="0" orientation="portrait" horizontalDpi="300" verticalDpi="300" r:id="rId1"/>
  <headerFooter differentFirst="1" alignWithMargins="0">
    <oddFooter>&amp;Rstrana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view="pageBreakPreview" zoomScaleNormal="100" zoomScaleSheetLayoutView="100" workbookViewId="0">
      <pane ySplit="3" topLeftCell="A4"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8" width="10.625" style="95" customWidth="1"/>
    <col min="9" max="9" width="9" style="95" customWidth="1"/>
    <col min="10" max="10" width="9.75" style="95" customWidth="1"/>
    <col min="11" max="11" width="11.75" style="96" bestFit="1" customWidth="1"/>
    <col min="12" max="16384" width="9" style="1"/>
  </cols>
  <sheetData>
    <row r="1" spans="1:11" ht="33" thickTop="1" thickBot="1">
      <c r="A1" s="99" t="s">
        <v>49</v>
      </c>
      <c r="B1" s="100" t="s">
        <v>0</v>
      </c>
      <c r="C1" s="118" t="s">
        <v>1</v>
      </c>
      <c r="D1" s="101" t="s">
        <v>2</v>
      </c>
      <c r="E1" s="102" t="s">
        <v>50</v>
      </c>
      <c r="F1" s="103" t="s">
        <v>44</v>
      </c>
      <c r="G1" s="103" t="s">
        <v>45</v>
      </c>
      <c r="H1" s="103" t="s">
        <v>46</v>
      </c>
      <c r="I1" s="103" t="s">
        <v>47</v>
      </c>
      <c r="J1" s="103" t="s">
        <v>298</v>
      </c>
      <c r="K1" s="104" t="s">
        <v>51</v>
      </c>
    </row>
    <row r="2" spans="1:11" ht="18.600000000000001" customHeight="1" thickTop="1" thickBot="1">
      <c r="A2" s="105"/>
      <c r="B2" s="106"/>
      <c r="C2" s="107"/>
      <c r="D2" s="106"/>
      <c r="E2" s="108"/>
      <c r="F2" s="109"/>
      <c r="G2" s="109"/>
      <c r="H2" s="109"/>
      <c r="I2" s="109"/>
      <c r="J2" s="168"/>
      <c r="K2" s="110"/>
    </row>
    <row r="3" spans="1:11" s="2" customFormat="1" ht="16.5" thickBot="1">
      <c r="A3" s="111" t="s">
        <v>322</v>
      </c>
      <c r="B3" s="112"/>
      <c r="C3" s="113" t="s">
        <v>323</v>
      </c>
      <c r="D3" s="112"/>
      <c r="E3" s="112"/>
      <c r="F3" s="114"/>
      <c r="G3" s="114"/>
      <c r="H3" s="214" t="s">
        <v>52</v>
      </c>
      <c r="I3" s="215"/>
      <c r="J3" s="163"/>
      <c r="K3" s="115">
        <f>SUM(K4:K16)</f>
        <v>0</v>
      </c>
    </row>
    <row r="4" spans="1:11" s="2" customFormat="1">
      <c r="A4" s="141" t="s">
        <v>613</v>
      </c>
      <c r="B4" s="146" t="s">
        <v>613</v>
      </c>
      <c r="C4" s="97" t="s">
        <v>777</v>
      </c>
      <c r="D4" s="98" t="s">
        <v>4</v>
      </c>
      <c r="E4" s="123">
        <v>0</v>
      </c>
      <c r="F4" s="171">
        <f>G4+H4+I4+J4</f>
        <v>4</v>
      </c>
      <c r="G4" s="124">
        <v>1</v>
      </c>
      <c r="H4" s="124">
        <v>0</v>
      </c>
      <c r="I4" s="124">
        <v>0</v>
      </c>
      <c r="J4" s="169">
        <v>3</v>
      </c>
      <c r="K4" s="151">
        <f>F4*E4</f>
        <v>0</v>
      </c>
    </row>
    <row r="5" spans="1:11" s="2" customFormat="1">
      <c r="A5" s="156" t="s">
        <v>614</v>
      </c>
      <c r="B5" s="157" t="s">
        <v>614</v>
      </c>
      <c r="C5" s="97" t="s">
        <v>778</v>
      </c>
      <c r="D5" s="98" t="s">
        <v>4</v>
      </c>
      <c r="E5" s="123">
        <v>0</v>
      </c>
      <c r="F5" s="171">
        <f t="shared" ref="F5:F13" si="0">G5+H5+I5+J5</f>
        <v>1684</v>
      </c>
      <c r="G5" s="124">
        <v>39</v>
      </c>
      <c r="H5" s="124">
        <v>58</v>
      </c>
      <c r="I5" s="124">
        <v>57</v>
      </c>
      <c r="J5" s="169">
        <v>1530</v>
      </c>
      <c r="K5" s="151">
        <f t="shared" ref="K5:K9" si="1">F5*E5</f>
        <v>0</v>
      </c>
    </row>
    <row r="6" spans="1:11" s="2" customFormat="1">
      <c r="A6" s="156" t="s">
        <v>615</v>
      </c>
      <c r="B6" s="157" t="s">
        <v>615</v>
      </c>
      <c r="C6" s="97" t="s">
        <v>779</v>
      </c>
      <c r="D6" s="98" t="s">
        <v>4</v>
      </c>
      <c r="E6" s="123">
        <v>0</v>
      </c>
      <c r="F6" s="171">
        <f t="shared" si="0"/>
        <v>1</v>
      </c>
      <c r="G6" s="124">
        <v>0</v>
      </c>
      <c r="H6" s="124">
        <v>0</v>
      </c>
      <c r="I6" s="124">
        <v>0</v>
      </c>
      <c r="J6" s="169">
        <v>1</v>
      </c>
      <c r="K6" s="151">
        <f t="shared" si="1"/>
        <v>0</v>
      </c>
    </row>
    <row r="7" spans="1:11" s="2" customFormat="1">
      <c r="A7" s="156" t="s">
        <v>616</v>
      </c>
      <c r="B7" s="157" t="s">
        <v>616</v>
      </c>
      <c r="C7" s="97" t="s">
        <v>780</v>
      </c>
      <c r="D7" s="98" t="s">
        <v>4</v>
      </c>
      <c r="E7" s="123">
        <v>0</v>
      </c>
      <c r="F7" s="171">
        <f t="shared" si="0"/>
        <v>290</v>
      </c>
      <c r="G7" s="124">
        <v>43</v>
      </c>
      <c r="H7" s="124">
        <v>57</v>
      </c>
      <c r="I7" s="124">
        <v>23</v>
      </c>
      <c r="J7" s="169">
        <v>167</v>
      </c>
      <c r="K7" s="151">
        <f t="shared" si="1"/>
        <v>0</v>
      </c>
    </row>
    <row r="8" spans="1:11" s="2" customFormat="1">
      <c r="A8" s="156" t="s">
        <v>617</v>
      </c>
      <c r="B8" s="157" t="s">
        <v>617</v>
      </c>
      <c r="C8" s="97" t="s">
        <v>781</v>
      </c>
      <c r="D8" s="98" t="s">
        <v>4</v>
      </c>
      <c r="E8" s="123">
        <v>0</v>
      </c>
      <c r="F8" s="171">
        <f t="shared" si="0"/>
        <v>3</v>
      </c>
      <c r="G8" s="124">
        <v>1</v>
      </c>
      <c r="H8" s="124">
        <v>1</v>
      </c>
      <c r="I8" s="124">
        <v>1</v>
      </c>
      <c r="J8" s="169">
        <v>0</v>
      </c>
      <c r="K8" s="151">
        <f t="shared" si="1"/>
        <v>0</v>
      </c>
    </row>
    <row r="9" spans="1:11" s="2" customFormat="1">
      <c r="A9" s="156" t="s">
        <v>618</v>
      </c>
      <c r="B9" s="157" t="s">
        <v>618</v>
      </c>
      <c r="C9" s="97" t="s">
        <v>782</v>
      </c>
      <c r="D9" s="98" t="s">
        <v>4</v>
      </c>
      <c r="E9" s="123">
        <v>0</v>
      </c>
      <c r="F9" s="171">
        <f t="shared" si="0"/>
        <v>1</v>
      </c>
      <c r="G9" s="124">
        <v>0</v>
      </c>
      <c r="H9" s="124">
        <v>0</v>
      </c>
      <c r="I9" s="124">
        <v>0</v>
      </c>
      <c r="J9" s="169">
        <v>1</v>
      </c>
      <c r="K9" s="151">
        <f t="shared" si="1"/>
        <v>0</v>
      </c>
    </row>
    <row r="10" spans="1:11" s="2" customFormat="1">
      <c r="A10" s="156" t="s">
        <v>619</v>
      </c>
      <c r="B10" s="157" t="s">
        <v>619</v>
      </c>
      <c r="C10" s="97"/>
      <c r="D10" s="98"/>
      <c r="E10" s="123">
        <v>0</v>
      </c>
      <c r="F10" s="171"/>
      <c r="G10" s="124"/>
      <c r="H10" s="124"/>
      <c r="I10" s="124"/>
      <c r="J10" s="169"/>
      <c r="K10" s="151">
        <f t="shared" ref="K10:K15" si="2">F10*E10</f>
        <v>0</v>
      </c>
    </row>
    <row r="11" spans="1:11" s="2" customFormat="1">
      <c r="A11" s="156" t="s">
        <v>620</v>
      </c>
      <c r="B11" s="157" t="s">
        <v>620</v>
      </c>
      <c r="C11" s="97" t="s">
        <v>224</v>
      </c>
      <c r="D11" s="98" t="s">
        <v>69</v>
      </c>
      <c r="E11" s="123">
        <v>0</v>
      </c>
      <c r="F11" s="171">
        <f t="shared" si="0"/>
        <v>12</v>
      </c>
      <c r="G11" s="124">
        <v>0</v>
      </c>
      <c r="H11" s="124">
        <v>0</v>
      </c>
      <c r="I11" s="124">
        <v>0</v>
      </c>
      <c r="J11" s="169">
        <v>12</v>
      </c>
      <c r="K11" s="151">
        <f t="shared" si="2"/>
        <v>0</v>
      </c>
    </row>
    <row r="12" spans="1:11" s="2" customFormat="1">
      <c r="A12" s="156" t="s">
        <v>621</v>
      </c>
      <c r="B12" s="157" t="s">
        <v>621</v>
      </c>
      <c r="C12" s="97" t="s">
        <v>783</v>
      </c>
      <c r="D12" s="98" t="s">
        <v>149</v>
      </c>
      <c r="E12" s="123">
        <v>0</v>
      </c>
      <c r="F12" s="171">
        <f t="shared" si="0"/>
        <v>1</v>
      </c>
      <c r="G12" s="124">
        <v>0</v>
      </c>
      <c r="H12" s="124">
        <v>0</v>
      </c>
      <c r="I12" s="124">
        <v>0</v>
      </c>
      <c r="J12" s="169">
        <v>1</v>
      </c>
      <c r="K12" s="151">
        <f t="shared" si="2"/>
        <v>0</v>
      </c>
    </row>
    <row r="13" spans="1:11" s="155" customFormat="1">
      <c r="A13" s="156"/>
      <c r="B13" s="157"/>
      <c r="C13" s="97" t="s">
        <v>68</v>
      </c>
      <c r="D13" s="98" t="s">
        <v>69</v>
      </c>
      <c r="E13" s="123">
        <v>0</v>
      </c>
      <c r="F13" s="171">
        <f t="shared" si="0"/>
        <v>8</v>
      </c>
      <c r="G13" s="124">
        <v>0</v>
      </c>
      <c r="H13" s="124">
        <v>0</v>
      </c>
      <c r="I13" s="124">
        <v>0</v>
      </c>
      <c r="J13" s="169">
        <v>8</v>
      </c>
      <c r="K13" s="162">
        <f t="shared" ref="K13" si="3">F13*E13</f>
        <v>0</v>
      </c>
    </row>
    <row r="14" spans="1:11" s="2" customFormat="1">
      <c r="A14" s="156" t="s">
        <v>622</v>
      </c>
      <c r="B14" s="157" t="s">
        <v>622</v>
      </c>
      <c r="C14" s="97" t="s">
        <v>182</v>
      </c>
      <c r="D14" s="98" t="s">
        <v>149</v>
      </c>
      <c r="E14" s="123">
        <v>0</v>
      </c>
      <c r="F14" s="150">
        <v>1</v>
      </c>
      <c r="G14" s="124">
        <v>0</v>
      </c>
      <c r="H14" s="124">
        <v>0</v>
      </c>
      <c r="I14" s="124">
        <v>0</v>
      </c>
      <c r="J14" s="169">
        <v>0</v>
      </c>
      <c r="K14" s="162">
        <f t="shared" si="2"/>
        <v>0</v>
      </c>
    </row>
    <row r="15" spans="1:11" s="2" customFormat="1">
      <c r="A15" s="156" t="s">
        <v>623</v>
      </c>
      <c r="B15" s="157" t="s">
        <v>623</v>
      </c>
      <c r="C15" s="97" t="s">
        <v>183</v>
      </c>
      <c r="D15" s="98" t="s">
        <v>149</v>
      </c>
      <c r="E15" s="123">
        <v>0</v>
      </c>
      <c r="F15" s="150">
        <v>1</v>
      </c>
      <c r="G15" s="124">
        <v>0</v>
      </c>
      <c r="H15" s="124">
        <v>0</v>
      </c>
      <c r="I15" s="124">
        <v>0</v>
      </c>
      <c r="J15" s="169">
        <v>0</v>
      </c>
      <c r="K15" s="151">
        <f t="shared" si="2"/>
        <v>0</v>
      </c>
    </row>
    <row r="16" spans="1:11" s="2" customFormat="1" ht="16.5" thickBot="1">
      <c r="A16" s="121"/>
      <c r="B16" s="122"/>
      <c r="C16" s="116"/>
      <c r="D16" s="117"/>
      <c r="E16" s="126"/>
      <c r="F16" s="127"/>
      <c r="G16" s="127"/>
      <c r="H16" s="127"/>
      <c r="I16" s="127"/>
      <c r="J16" s="170"/>
      <c r="K16" s="128"/>
    </row>
    <row r="17" spans="1:11" s="2" customFormat="1" ht="16.5" thickTop="1">
      <c r="A17" s="145"/>
      <c r="B17" s="145"/>
      <c r="C17" s="144"/>
      <c r="D17" s="140"/>
      <c r="E17" s="143"/>
      <c r="F17" s="142"/>
      <c r="G17" s="142"/>
      <c r="H17" s="142"/>
      <c r="I17" s="142"/>
      <c r="J17" s="142"/>
      <c r="K17" s="143"/>
    </row>
  </sheetData>
  <mergeCells count="1">
    <mergeCell ref="H3:I3"/>
  </mergeCells>
  <pageMargins left="0.78740157480314965" right="0.78740157480314965" top="0.98425196850393704" bottom="0.98425196850393704" header="0.51181102362204722" footer="0.51181102362204722"/>
  <pageSetup paperSize="9" scale="72"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view="pageBreakPreview" zoomScaleNormal="100" zoomScaleSheetLayoutView="100" workbookViewId="0">
      <pane ySplit="3" topLeftCell="A4"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10" width="8.125" style="95" bestFit="1" customWidth="1"/>
    <col min="11" max="11" width="11.75" style="96" bestFit="1" customWidth="1"/>
    <col min="13" max="16384" width="9" style="1"/>
  </cols>
  <sheetData>
    <row r="1" spans="1:11" ht="48.75" thickTop="1" thickBot="1">
      <c r="A1" s="99" t="s">
        <v>49</v>
      </c>
      <c r="B1" s="100" t="s">
        <v>0</v>
      </c>
      <c r="C1" s="118" t="s">
        <v>1</v>
      </c>
      <c r="D1" s="101" t="s">
        <v>2</v>
      </c>
      <c r="E1" s="102" t="s">
        <v>50</v>
      </c>
      <c r="F1" s="103" t="s">
        <v>44</v>
      </c>
      <c r="G1" s="103" t="s">
        <v>45</v>
      </c>
      <c r="H1" s="103" t="s">
        <v>46</v>
      </c>
      <c r="I1" s="103" t="s">
        <v>47</v>
      </c>
      <c r="J1" s="103" t="s">
        <v>301</v>
      </c>
      <c r="K1" s="104" t="s">
        <v>51</v>
      </c>
    </row>
    <row r="2" spans="1:11" ht="18.600000000000001" customHeight="1" thickTop="1" thickBot="1">
      <c r="A2" s="105"/>
      <c r="B2" s="106"/>
      <c r="C2" s="107"/>
      <c r="D2" s="106"/>
      <c r="E2" s="108"/>
      <c r="F2" s="109"/>
      <c r="G2" s="109"/>
      <c r="H2" s="109"/>
      <c r="I2" s="109"/>
      <c r="J2" s="109"/>
      <c r="K2" s="110"/>
    </row>
    <row r="3" spans="1:11" s="155" customFormat="1" ht="16.5" thickBot="1">
      <c r="A3" s="111" t="s">
        <v>672</v>
      </c>
      <c r="B3" s="112"/>
      <c r="C3" s="113" t="s">
        <v>675</v>
      </c>
      <c r="D3" s="112"/>
      <c r="E3" s="112"/>
      <c r="F3" s="114"/>
      <c r="G3" s="114"/>
      <c r="H3" s="114"/>
      <c r="I3" s="214" t="s">
        <v>52</v>
      </c>
      <c r="J3" s="215"/>
      <c r="K3" s="115">
        <f>SUM(K4:K29)</f>
        <v>0</v>
      </c>
    </row>
    <row r="4" spans="1:11" s="155" customFormat="1" ht="31.5">
      <c r="A4" s="119" t="s">
        <v>674</v>
      </c>
      <c r="B4" s="120" t="s">
        <v>674</v>
      </c>
      <c r="C4" s="158" t="s">
        <v>446</v>
      </c>
      <c r="D4" s="159" t="s">
        <v>3</v>
      </c>
      <c r="E4" s="160">
        <v>0</v>
      </c>
      <c r="F4" s="124">
        <f t="shared" ref="F4:F25" si="0">SUM(G4:J4)</f>
        <v>505</v>
      </c>
      <c r="G4" s="161">
        <v>380</v>
      </c>
      <c r="H4" s="161">
        <v>0</v>
      </c>
      <c r="I4" s="161">
        <v>0</v>
      </c>
      <c r="J4" s="161">
        <v>125</v>
      </c>
      <c r="K4" s="125">
        <f t="shared" ref="K4:K28" si="1">F4*E4</f>
        <v>0</v>
      </c>
    </row>
    <row r="5" spans="1:11" s="155" customFormat="1">
      <c r="A5" s="119" t="s">
        <v>791</v>
      </c>
      <c r="B5" s="120" t="s">
        <v>791</v>
      </c>
      <c r="C5" s="158" t="s">
        <v>679</v>
      </c>
      <c r="D5" s="159" t="s">
        <v>4</v>
      </c>
      <c r="E5" s="160">
        <v>0</v>
      </c>
      <c r="F5" s="124">
        <f t="shared" si="0"/>
        <v>505</v>
      </c>
      <c r="G5" s="161">
        <v>380</v>
      </c>
      <c r="H5" s="161">
        <v>0</v>
      </c>
      <c r="I5" s="161">
        <v>0</v>
      </c>
      <c r="J5" s="161">
        <v>125</v>
      </c>
      <c r="K5" s="125">
        <f t="shared" si="1"/>
        <v>0</v>
      </c>
    </row>
    <row r="6" spans="1:11" s="155" customFormat="1" ht="47.25">
      <c r="A6" s="119" t="s">
        <v>792</v>
      </c>
      <c r="B6" s="120" t="s">
        <v>792</v>
      </c>
      <c r="C6" s="158" t="s">
        <v>811</v>
      </c>
      <c r="D6" s="159" t="s">
        <v>4</v>
      </c>
      <c r="E6" s="160">
        <v>0</v>
      </c>
      <c r="F6" s="124">
        <f t="shared" si="0"/>
        <v>1</v>
      </c>
      <c r="G6" s="161">
        <v>1</v>
      </c>
      <c r="H6" s="161">
        <v>0</v>
      </c>
      <c r="I6" s="161">
        <v>0</v>
      </c>
      <c r="J6" s="161">
        <v>0</v>
      </c>
      <c r="K6" s="125">
        <f t="shared" si="1"/>
        <v>0</v>
      </c>
    </row>
    <row r="7" spans="1:11" s="155" customFormat="1">
      <c r="A7" s="119"/>
      <c r="B7" s="120"/>
      <c r="C7" s="158" t="s">
        <v>292</v>
      </c>
      <c r="D7" s="159" t="s">
        <v>4</v>
      </c>
      <c r="E7" s="160">
        <v>0</v>
      </c>
      <c r="F7" s="124">
        <f t="shared" ref="F7" si="2">SUM(G7:J7)</f>
        <v>1</v>
      </c>
      <c r="G7" s="161">
        <v>1</v>
      </c>
      <c r="H7" s="161">
        <v>0</v>
      </c>
      <c r="I7" s="161">
        <v>0</v>
      </c>
      <c r="J7" s="161">
        <v>0</v>
      </c>
      <c r="K7" s="125">
        <f t="shared" ref="K7" si="3">F7*E7</f>
        <v>0</v>
      </c>
    </row>
    <row r="8" spans="1:11" s="155" customFormat="1">
      <c r="A8" s="119" t="s">
        <v>673</v>
      </c>
      <c r="B8" s="120" t="s">
        <v>673</v>
      </c>
      <c r="C8" s="158" t="s">
        <v>685</v>
      </c>
      <c r="D8" s="159" t="s">
        <v>4</v>
      </c>
      <c r="E8" s="160">
        <v>0</v>
      </c>
      <c r="F8" s="124">
        <f t="shared" si="0"/>
        <v>5</v>
      </c>
      <c r="G8" s="161">
        <v>4</v>
      </c>
      <c r="H8" s="161">
        <v>0</v>
      </c>
      <c r="I8" s="161">
        <v>0</v>
      </c>
      <c r="J8" s="161">
        <v>1</v>
      </c>
      <c r="K8" s="125">
        <f t="shared" si="1"/>
        <v>0</v>
      </c>
    </row>
    <row r="9" spans="1:11" s="155" customFormat="1" ht="16.5" customHeight="1">
      <c r="A9" s="119" t="s">
        <v>793</v>
      </c>
      <c r="B9" s="120" t="s">
        <v>793</v>
      </c>
      <c r="C9" s="158"/>
      <c r="D9" s="159" t="s">
        <v>4</v>
      </c>
      <c r="E9" s="160">
        <v>0</v>
      </c>
      <c r="F9" s="124"/>
      <c r="G9" s="161"/>
      <c r="H9" s="161"/>
      <c r="I9" s="161"/>
      <c r="J9" s="161"/>
      <c r="K9" s="125">
        <f t="shared" si="1"/>
        <v>0</v>
      </c>
    </row>
    <row r="10" spans="1:11" s="155" customFormat="1">
      <c r="A10" s="119" t="s">
        <v>794</v>
      </c>
      <c r="B10" s="120" t="s">
        <v>794</v>
      </c>
      <c r="C10" s="158" t="s">
        <v>426</v>
      </c>
      <c r="D10" s="159" t="s">
        <v>3</v>
      </c>
      <c r="E10" s="160">
        <v>0</v>
      </c>
      <c r="F10" s="124">
        <f t="shared" si="0"/>
        <v>10</v>
      </c>
      <c r="G10" s="161">
        <v>10</v>
      </c>
      <c r="H10" s="161">
        <v>0</v>
      </c>
      <c r="I10" s="161">
        <v>0</v>
      </c>
      <c r="J10" s="161">
        <v>0</v>
      </c>
      <c r="K10" s="125">
        <f t="shared" si="1"/>
        <v>0</v>
      </c>
    </row>
    <row r="11" spans="1:11" s="155" customFormat="1">
      <c r="A11" s="119" t="s">
        <v>795</v>
      </c>
      <c r="B11" s="120" t="s">
        <v>795</v>
      </c>
      <c r="C11" s="158" t="s">
        <v>428</v>
      </c>
      <c r="D11" s="159" t="s">
        <v>3</v>
      </c>
      <c r="E11" s="160">
        <v>0</v>
      </c>
      <c r="F11" s="124">
        <f t="shared" si="0"/>
        <v>120</v>
      </c>
      <c r="G11" s="161">
        <v>120</v>
      </c>
      <c r="H11" s="161">
        <v>0</v>
      </c>
      <c r="I11" s="161">
        <v>0</v>
      </c>
      <c r="J11" s="161">
        <v>0</v>
      </c>
      <c r="K11" s="125">
        <f t="shared" si="1"/>
        <v>0</v>
      </c>
    </row>
    <row r="12" spans="1:11" s="155" customFormat="1">
      <c r="A12" s="119" t="s">
        <v>796</v>
      </c>
      <c r="B12" s="120" t="s">
        <v>796</v>
      </c>
      <c r="C12" s="158" t="s">
        <v>413</v>
      </c>
      <c r="D12" s="159" t="s">
        <v>3</v>
      </c>
      <c r="E12" s="160">
        <v>0</v>
      </c>
      <c r="F12" s="124">
        <f t="shared" si="0"/>
        <v>18</v>
      </c>
      <c r="G12" s="161">
        <v>6</v>
      </c>
      <c r="H12" s="161">
        <v>6</v>
      </c>
      <c r="I12" s="161">
        <v>0</v>
      </c>
      <c r="J12" s="161">
        <v>6</v>
      </c>
      <c r="K12" s="125">
        <f t="shared" si="1"/>
        <v>0</v>
      </c>
    </row>
    <row r="13" spans="1:11" s="155" customFormat="1">
      <c r="A13" s="119" t="s">
        <v>797</v>
      </c>
      <c r="B13" s="120" t="s">
        <v>797</v>
      </c>
      <c r="C13" s="158" t="s">
        <v>684</v>
      </c>
      <c r="D13" s="159" t="s">
        <v>3</v>
      </c>
      <c r="E13" s="160">
        <v>0</v>
      </c>
      <c r="F13" s="124">
        <f t="shared" si="0"/>
        <v>24</v>
      </c>
      <c r="G13" s="161">
        <v>24</v>
      </c>
      <c r="H13" s="161">
        <v>0</v>
      </c>
      <c r="I13" s="161">
        <v>0</v>
      </c>
      <c r="J13" s="161">
        <v>0</v>
      </c>
      <c r="K13" s="125">
        <f t="shared" si="1"/>
        <v>0</v>
      </c>
    </row>
    <row r="14" spans="1:11" s="155" customFormat="1">
      <c r="A14" s="119" t="s">
        <v>798</v>
      </c>
      <c r="B14" s="120" t="s">
        <v>798</v>
      </c>
      <c r="C14" s="158"/>
      <c r="D14" s="159"/>
      <c r="E14" s="160">
        <v>0</v>
      </c>
      <c r="F14" s="124">
        <f t="shared" si="0"/>
        <v>0</v>
      </c>
      <c r="G14" s="161"/>
      <c r="H14" s="161"/>
      <c r="I14" s="161"/>
      <c r="J14" s="161"/>
      <c r="K14" s="125">
        <f t="shared" si="1"/>
        <v>0</v>
      </c>
    </row>
    <row r="15" spans="1:11" s="155" customFormat="1">
      <c r="A15" s="119" t="s">
        <v>799</v>
      </c>
      <c r="B15" s="120" t="s">
        <v>799</v>
      </c>
      <c r="C15" s="158" t="s">
        <v>59</v>
      </c>
      <c r="D15" s="159" t="s">
        <v>4</v>
      </c>
      <c r="E15" s="160">
        <v>0</v>
      </c>
      <c r="F15" s="124">
        <f t="shared" si="0"/>
        <v>2</v>
      </c>
      <c r="G15" s="161">
        <v>1</v>
      </c>
      <c r="H15" s="161">
        <v>0</v>
      </c>
      <c r="I15" s="161">
        <v>0</v>
      </c>
      <c r="J15" s="161">
        <v>1</v>
      </c>
      <c r="K15" s="125">
        <f t="shared" si="1"/>
        <v>0</v>
      </c>
    </row>
    <row r="16" spans="1:11" s="155" customFormat="1">
      <c r="A16" s="119" t="s">
        <v>800</v>
      </c>
      <c r="B16" s="120" t="s">
        <v>800</v>
      </c>
      <c r="C16" s="158" t="s">
        <v>60</v>
      </c>
      <c r="D16" s="159" t="s">
        <v>3</v>
      </c>
      <c r="E16" s="160">
        <v>0</v>
      </c>
      <c r="F16" s="124">
        <f t="shared" si="0"/>
        <v>588</v>
      </c>
      <c r="G16" s="161">
        <v>380</v>
      </c>
      <c r="H16" s="161">
        <v>83</v>
      </c>
      <c r="I16" s="161">
        <v>0</v>
      </c>
      <c r="J16" s="161">
        <v>125</v>
      </c>
      <c r="K16" s="125">
        <f t="shared" si="1"/>
        <v>0</v>
      </c>
    </row>
    <row r="17" spans="1:11" s="155" customFormat="1">
      <c r="A17" s="119" t="s">
        <v>801</v>
      </c>
      <c r="B17" s="120" t="s">
        <v>801</v>
      </c>
      <c r="C17" s="158" t="s">
        <v>61</v>
      </c>
      <c r="D17" s="159" t="s">
        <v>3</v>
      </c>
      <c r="E17" s="160">
        <v>0</v>
      </c>
      <c r="F17" s="124">
        <f t="shared" si="0"/>
        <v>529</v>
      </c>
      <c r="G17" s="161">
        <v>380</v>
      </c>
      <c r="H17" s="161">
        <v>24</v>
      </c>
      <c r="I17" s="161">
        <v>0</v>
      </c>
      <c r="J17" s="161">
        <v>125</v>
      </c>
      <c r="K17" s="125">
        <f t="shared" si="1"/>
        <v>0</v>
      </c>
    </row>
    <row r="18" spans="1:11" s="155" customFormat="1">
      <c r="A18" s="119" t="s">
        <v>802</v>
      </c>
      <c r="B18" s="120" t="s">
        <v>802</v>
      </c>
      <c r="C18" s="158" t="s">
        <v>687</v>
      </c>
      <c r="D18" s="159" t="s">
        <v>3</v>
      </c>
      <c r="E18" s="160">
        <v>0</v>
      </c>
      <c r="F18" s="124">
        <f t="shared" si="0"/>
        <v>24</v>
      </c>
      <c r="G18" s="161">
        <v>24</v>
      </c>
      <c r="H18" s="161">
        <v>0</v>
      </c>
      <c r="I18" s="161">
        <v>0</v>
      </c>
      <c r="J18" s="161">
        <v>0</v>
      </c>
      <c r="K18" s="125">
        <f t="shared" si="1"/>
        <v>0</v>
      </c>
    </row>
    <row r="19" spans="1:11" s="155" customFormat="1">
      <c r="A19" s="119" t="s">
        <v>803</v>
      </c>
      <c r="B19" s="120" t="s">
        <v>803</v>
      </c>
      <c r="C19" s="158" t="s">
        <v>686</v>
      </c>
      <c r="D19" s="159" t="s">
        <v>4</v>
      </c>
      <c r="E19" s="160">
        <v>0</v>
      </c>
      <c r="F19" s="124">
        <f t="shared" si="0"/>
        <v>4</v>
      </c>
      <c r="G19" s="161">
        <v>4</v>
      </c>
      <c r="H19" s="161">
        <v>0</v>
      </c>
      <c r="I19" s="161">
        <v>0</v>
      </c>
      <c r="J19" s="161">
        <v>0</v>
      </c>
      <c r="K19" s="125">
        <f t="shared" si="1"/>
        <v>0</v>
      </c>
    </row>
    <row r="20" spans="1:11" s="155" customFormat="1">
      <c r="A20" s="119"/>
      <c r="B20" s="120"/>
      <c r="C20" s="165" t="s">
        <v>812</v>
      </c>
      <c r="D20" s="159" t="s">
        <v>4</v>
      </c>
      <c r="E20" s="160">
        <v>0</v>
      </c>
      <c r="F20" s="124">
        <f t="shared" si="0"/>
        <v>1</v>
      </c>
      <c r="G20" s="161">
        <v>1</v>
      </c>
      <c r="H20" s="161">
        <v>0</v>
      </c>
      <c r="I20" s="161">
        <v>0</v>
      </c>
      <c r="J20" s="161">
        <v>0</v>
      </c>
      <c r="K20" s="125">
        <f t="shared" si="1"/>
        <v>0</v>
      </c>
    </row>
    <row r="21" spans="1:11" s="155" customFormat="1">
      <c r="A21" s="119"/>
      <c r="B21" s="120"/>
      <c r="C21" s="158" t="s">
        <v>454</v>
      </c>
      <c r="D21" s="159" t="s">
        <v>4</v>
      </c>
      <c r="E21" s="160">
        <v>0</v>
      </c>
      <c r="F21" s="124">
        <f t="shared" si="0"/>
        <v>1</v>
      </c>
      <c r="G21" s="161">
        <v>1</v>
      </c>
      <c r="H21" s="161"/>
      <c r="I21" s="161">
        <v>0</v>
      </c>
      <c r="J21" s="161">
        <v>0</v>
      </c>
      <c r="K21" s="125">
        <f t="shared" si="1"/>
        <v>0</v>
      </c>
    </row>
    <row r="22" spans="1:11" s="155" customFormat="1">
      <c r="A22" s="119" t="s">
        <v>804</v>
      </c>
      <c r="B22" s="120" t="s">
        <v>804</v>
      </c>
      <c r="C22" s="158" t="s">
        <v>562</v>
      </c>
      <c r="D22" s="159" t="s">
        <v>4</v>
      </c>
      <c r="E22" s="160">
        <v>0</v>
      </c>
      <c r="F22" s="124">
        <f t="shared" si="0"/>
        <v>3</v>
      </c>
      <c r="G22" s="161">
        <v>3</v>
      </c>
      <c r="H22" s="161">
        <v>0</v>
      </c>
      <c r="I22" s="161">
        <v>0</v>
      </c>
      <c r="J22" s="161">
        <v>0</v>
      </c>
      <c r="K22" s="125">
        <f t="shared" si="1"/>
        <v>0</v>
      </c>
    </row>
    <row r="23" spans="1:11" s="155" customFormat="1">
      <c r="A23" s="119" t="s">
        <v>805</v>
      </c>
      <c r="B23" s="120" t="s">
        <v>805</v>
      </c>
      <c r="C23" s="158" t="s">
        <v>688</v>
      </c>
      <c r="D23" s="159" t="s">
        <v>69</v>
      </c>
      <c r="E23" s="160">
        <v>0</v>
      </c>
      <c r="F23" s="124">
        <f t="shared" si="0"/>
        <v>12</v>
      </c>
      <c r="G23" s="161">
        <v>8</v>
      </c>
      <c r="H23" s="161">
        <v>0</v>
      </c>
      <c r="I23" s="161">
        <v>0</v>
      </c>
      <c r="J23" s="161">
        <v>4</v>
      </c>
      <c r="K23" s="125">
        <f t="shared" si="1"/>
        <v>0</v>
      </c>
    </row>
    <row r="24" spans="1:11" s="155" customFormat="1">
      <c r="A24" s="119" t="s">
        <v>806</v>
      </c>
      <c r="B24" s="120" t="s">
        <v>806</v>
      </c>
      <c r="C24" s="158" t="s">
        <v>65</v>
      </c>
      <c r="D24" s="159" t="s">
        <v>149</v>
      </c>
      <c r="E24" s="160">
        <v>0</v>
      </c>
      <c r="F24" s="124">
        <v>1</v>
      </c>
      <c r="G24" s="161">
        <v>0</v>
      </c>
      <c r="H24" s="161">
        <v>0</v>
      </c>
      <c r="I24" s="161">
        <v>0</v>
      </c>
      <c r="J24" s="161">
        <v>0</v>
      </c>
      <c r="K24" s="125">
        <f t="shared" si="1"/>
        <v>0</v>
      </c>
    </row>
    <row r="25" spans="1:11" s="155" customFormat="1">
      <c r="A25" s="119" t="s">
        <v>807</v>
      </c>
      <c r="B25" s="120" t="s">
        <v>807</v>
      </c>
      <c r="C25" s="158" t="s">
        <v>67</v>
      </c>
      <c r="D25" s="159" t="s">
        <v>69</v>
      </c>
      <c r="E25" s="160">
        <v>0</v>
      </c>
      <c r="F25" s="124">
        <f t="shared" si="0"/>
        <v>6</v>
      </c>
      <c r="G25" s="161">
        <v>4</v>
      </c>
      <c r="H25" s="161">
        <v>2</v>
      </c>
      <c r="I25" s="161">
        <v>0</v>
      </c>
      <c r="J25" s="161">
        <v>0</v>
      </c>
      <c r="K25" s="125">
        <f t="shared" si="1"/>
        <v>0</v>
      </c>
    </row>
    <row r="26" spans="1:11" s="155" customFormat="1">
      <c r="A26" s="119" t="s">
        <v>808</v>
      </c>
      <c r="B26" s="120" t="s">
        <v>808</v>
      </c>
      <c r="C26" s="158" t="s">
        <v>68</v>
      </c>
      <c r="D26" s="159" t="s">
        <v>69</v>
      </c>
      <c r="E26" s="160">
        <v>0</v>
      </c>
      <c r="F26" s="124">
        <v>8</v>
      </c>
      <c r="G26" s="161">
        <v>8</v>
      </c>
      <c r="H26" s="161">
        <v>0</v>
      </c>
      <c r="I26" s="161">
        <v>0</v>
      </c>
      <c r="J26" s="161">
        <v>0</v>
      </c>
      <c r="K26" s="125">
        <f t="shared" si="1"/>
        <v>0</v>
      </c>
    </row>
    <row r="27" spans="1:11" s="155" customFormat="1">
      <c r="A27" s="119" t="s">
        <v>809</v>
      </c>
      <c r="B27" s="120" t="s">
        <v>809</v>
      </c>
      <c r="C27" s="158" t="s">
        <v>182</v>
      </c>
      <c r="D27" s="159" t="s">
        <v>149</v>
      </c>
      <c r="E27" s="160">
        <v>0</v>
      </c>
      <c r="F27" s="124">
        <v>1</v>
      </c>
      <c r="G27" s="161">
        <v>0</v>
      </c>
      <c r="H27" s="161">
        <v>0</v>
      </c>
      <c r="I27" s="161">
        <v>0</v>
      </c>
      <c r="J27" s="161">
        <v>0</v>
      </c>
      <c r="K27" s="125">
        <f t="shared" si="1"/>
        <v>0</v>
      </c>
    </row>
    <row r="28" spans="1:11" s="155" customFormat="1">
      <c r="A28" s="119" t="s">
        <v>810</v>
      </c>
      <c r="B28" s="120" t="s">
        <v>810</v>
      </c>
      <c r="C28" s="158" t="s">
        <v>183</v>
      </c>
      <c r="D28" s="159" t="s">
        <v>149</v>
      </c>
      <c r="E28" s="160">
        <v>0</v>
      </c>
      <c r="F28" s="124">
        <v>1</v>
      </c>
      <c r="G28" s="161">
        <v>0</v>
      </c>
      <c r="H28" s="161">
        <v>0</v>
      </c>
      <c r="I28" s="161">
        <v>0</v>
      </c>
      <c r="J28" s="161">
        <v>0</v>
      </c>
      <c r="K28" s="125">
        <f t="shared" si="1"/>
        <v>0</v>
      </c>
    </row>
    <row r="29" spans="1:11" s="155" customFormat="1" ht="16.5" thickBot="1">
      <c r="A29" s="121"/>
      <c r="B29" s="122"/>
      <c r="C29" s="116"/>
      <c r="D29" s="117"/>
      <c r="E29" s="126"/>
      <c r="F29" s="127"/>
      <c r="G29" s="127"/>
      <c r="H29" s="127"/>
      <c r="I29" s="127"/>
      <c r="J29" s="127"/>
      <c r="K29" s="128"/>
    </row>
    <row r="30" spans="1:11" ht="16.5" thickTop="1"/>
    <row r="31" spans="1:11" customFormat="1">
      <c r="A31" s="174" t="s">
        <v>390</v>
      </c>
      <c r="B31" s="175"/>
      <c r="C31" s="175" t="s">
        <v>676</v>
      </c>
      <c r="D31" s="175"/>
      <c r="E31" s="176"/>
      <c r="F31" s="177"/>
      <c r="G31" s="177"/>
      <c r="H31" s="177"/>
      <c r="I31" s="177"/>
      <c r="J31" s="177"/>
      <c r="K31" s="178"/>
    </row>
    <row r="32" spans="1:11" customFormat="1">
      <c r="A32" s="179"/>
      <c r="B32" s="180"/>
      <c r="C32" s="180" t="s">
        <v>689</v>
      </c>
      <c r="D32" s="180"/>
      <c r="E32" s="181"/>
      <c r="F32" s="182"/>
      <c r="G32" s="182"/>
      <c r="H32" s="182"/>
      <c r="I32" s="182"/>
      <c r="J32" s="182"/>
      <c r="K32" s="183"/>
    </row>
  </sheetData>
  <mergeCells count="1">
    <mergeCell ref="I3:J3"/>
  </mergeCells>
  <pageMargins left="0.78740157480314965" right="0.78740157480314965" top="0.98425196850393704" bottom="0.98425196850393704" header="0.51181102362204722" footer="0.51181102362204722"/>
  <pageSetup paperSize="9" scale="75"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abSelected="1" view="pageBreakPreview" zoomScaleNormal="100" zoomScaleSheetLayoutView="100" workbookViewId="0">
      <selection activeCell="G3" sqref="G3"/>
    </sheetView>
  </sheetViews>
  <sheetFormatPr defaultRowHeight="15.75"/>
  <cols>
    <col min="1" max="1" width="10.25" customWidth="1"/>
    <col min="2" max="2" width="48.75" customWidth="1"/>
    <col min="3" max="3" width="14.75" bestFit="1" customWidth="1"/>
    <col min="4" max="4" width="11.75" bestFit="1" customWidth="1"/>
  </cols>
  <sheetData>
    <row r="1" spans="1:4" ht="18">
      <c r="A1" s="3" t="s">
        <v>5</v>
      </c>
      <c r="B1" s="4"/>
      <c r="C1" s="4"/>
    </row>
    <row r="2" spans="1:4">
      <c r="A2" s="5" t="s">
        <v>6</v>
      </c>
      <c r="B2" s="6" t="str">
        <f>Krycí!E5</f>
        <v>ATLETICKÁ HALA VÍTKOVICE</v>
      </c>
      <c r="C2" s="7"/>
    </row>
    <row r="3" spans="1:4">
      <c r="A3" s="5" t="s">
        <v>7</v>
      </c>
      <c r="B3" s="6" t="str">
        <f>Krycí!E7</f>
        <v>SO 04 - Atletická hala</v>
      </c>
      <c r="C3" s="8"/>
    </row>
    <row r="4" spans="1:4">
      <c r="A4" s="5" t="s">
        <v>8</v>
      </c>
      <c r="B4" s="6"/>
      <c r="C4" s="8"/>
    </row>
    <row r="5" spans="1:4">
      <c r="A5" s="5" t="s">
        <v>9</v>
      </c>
      <c r="B5" s="6" t="str">
        <f>Krycí!E10</f>
        <v>04.4.6 - ELEKTRONICKÉ KOMUNIKACE (SLP)</v>
      </c>
      <c r="C5" s="8"/>
    </row>
    <row r="6" spans="1:4">
      <c r="A6" s="6" t="s">
        <v>10</v>
      </c>
      <c r="B6" s="6"/>
      <c r="C6" s="8"/>
    </row>
    <row r="7" spans="1:4">
      <c r="A7" s="6"/>
      <c r="B7" s="6"/>
      <c r="C7" s="8"/>
    </row>
    <row r="8" spans="1:4">
      <c r="A8" s="6" t="s">
        <v>11</v>
      </c>
      <c r="B8" s="6" t="str">
        <f>Krycí!E19</f>
        <v>Statutární město Ostrava, Prokešovo náměstí 8, 729 30 Ostrava</v>
      </c>
      <c r="C8" s="8"/>
    </row>
    <row r="9" spans="1:4">
      <c r="A9" s="6" t="s">
        <v>12</v>
      </c>
      <c r="B9" s="6" t="str">
        <f>Krycí!E20</f>
        <v>OSA projekt s.r.o.</v>
      </c>
      <c r="C9" s="8"/>
    </row>
    <row r="10" spans="1:4">
      <c r="A10" s="6" t="s">
        <v>13</v>
      </c>
      <c r="B10" s="154" t="str">
        <f>Krycí!O23</f>
        <v>08/2013</v>
      </c>
      <c r="C10" s="8"/>
    </row>
    <row r="11" spans="1:4">
      <c r="A11" s="9" t="s">
        <v>14</v>
      </c>
      <c r="B11" s="9"/>
      <c r="C11" s="8"/>
    </row>
    <row r="12" spans="1:4">
      <c r="A12" s="4"/>
      <c r="B12" s="4"/>
      <c r="C12" s="4"/>
    </row>
    <row r="13" spans="1:4">
      <c r="A13" s="10" t="s">
        <v>15</v>
      </c>
      <c r="B13" s="11" t="s">
        <v>16</v>
      </c>
      <c r="C13" s="12" t="s">
        <v>17</v>
      </c>
    </row>
    <row r="14" spans="1:4">
      <c r="A14" s="13">
        <v>1</v>
      </c>
      <c r="B14" s="14">
        <v>2</v>
      </c>
      <c r="C14" s="15">
        <v>3</v>
      </c>
    </row>
    <row r="15" spans="1:4">
      <c r="A15" s="16"/>
      <c r="B15" s="17"/>
      <c r="C15" s="17"/>
    </row>
    <row r="16" spans="1:4" s="129" customFormat="1" ht="12.75">
      <c r="A16" s="137" t="str">
        <f>SK!A3</f>
        <v>A</v>
      </c>
      <c r="B16" s="138" t="str">
        <f>SK!C3</f>
        <v>SK - Strukturovaná kabeláž</v>
      </c>
      <c r="C16" s="139">
        <f>SK!K3</f>
        <v>0</v>
      </c>
      <c r="D16" s="139"/>
    </row>
    <row r="17" spans="1:4" s="129" customFormat="1" ht="12.75">
      <c r="A17" s="137" t="str">
        <f>CCTV!A3</f>
        <v>B</v>
      </c>
      <c r="B17" s="138" t="str">
        <f>CCTV!C3</f>
        <v>CCTV - Kamerový systém</v>
      </c>
      <c r="C17" s="139">
        <f>CCTV!K3</f>
        <v>0</v>
      </c>
      <c r="D17" s="139"/>
    </row>
    <row r="18" spans="1:4" s="129" customFormat="1" ht="12.75">
      <c r="A18" s="137" t="str">
        <f>PZTS!A3</f>
        <v>C</v>
      </c>
      <c r="B18" s="138" t="str">
        <f>PZTS!C3</f>
        <v>PZTS - Poplachový a tísňový zabezpečovací systém</v>
      </c>
      <c r="C18" s="139">
        <f>PZTS!L3</f>
        <v>0</v>
      </c>
      <c r="D18" s="139"/>
    </row>
    <row r="19" spans="1:4" s="129" customFormat="1" ht="12.75">
      <c r="A19" s="137" t="str">
        <f>EKV!A3</f>
        <v>D</v>
      </c>
      <c r="B19" s="138" t="str">
        <f>EKV!C3</f>
        <v>EKV - elektronická kontrola přístupu</v>
      </c>
      <c r="C19" s="139">
        <f>EKV!K3</f>
        <v>0</v>
      </c>
      <c r="D19" s="139"/>
    </row>
    <row r="20" spans="1:4" s="129" customFormat="1" ht="12.75">
      <c r="A20" s="137" t="str">
        <f>JČ!A3</f>
        <v>E</v>
      </c>
      <c r="B20" s="138" t="str">
        <f>JČ!C3</f>
        <v>JČ - Jednotný čas</v>
      </c>
      <c r="C20" s="139">
        <f>JČ!L3</f>
        <v>0</v>
      </c>
      <c r="D20" s="139"/>
    </row>
    <row r="21" spans="1:4" s="129" customFormat="1" ht="12.75">
      <c r="A21" s="137" t="str">
        <f>STA!A3</f>
        <v>F</v>
      </c>
      <c r="B21" s="138" t="str">
        <f>STA!C3</f>
        <v>STA - Společná televizní anténa</v>
      </c>
      <c r="C21" s="139">
        <f>STA!L3</f>
        <v>0</v>
      </c>
      <c r="D21" s="139"/>
    </row>
    <row r="22" spans="1:4" s="129" customFormat="1" ht="12.75">
      <c r="A22" s="137" t="str">
        <f>PS!A3</f>
        <v>G</v>
      </c>
      <c r="B22" s="138" t="str">
        <f>PS!C3</f>
        <v>PS invalidé - tísňový přivolávací systém</v>
      </c>
      <c r="C22" s="139">
        <f>PS!L3</f>
        <v>0</v>
      </c>
      <c r="D22" s="139"/>
    </row>
    <row r="23" spans="1:4" s="129" customFormat="1" ht="12.75">
      <c r="A23" s="137" t="s">
        <v>322</v>
      </c>
      <c r="B23" s="138" t="str">
        <f>GN!C3</f>
        <v>GN - grafická nástavba EZS a EPS</v>
      </c>
      <c r="C23" s="139">
        <f>GN!K3</f>
        <v>0</v>
      </c>
    </row>
    <row r="24" spans="1:4" s="129" customFormat="1" ht="12.75">
      <c r="A24" s="137" t="s">
        <v>672</v>
      </c>
      <c r="B24" s="138" t="str">
        <f>PARK!C3</f>
        <v>PARK -parkovací systém</v>
      </c>
      <c r="C24" s="139">
        <f>PARK!K3</f>
        <v>0</v>
      </c>
    </row>
    <row r="25" spans="1:4" s="129" customFormat="1" ht="12.75">
      <c r="A25" s="137"/>
      <c r="B25" s="138"/>
      <c r="C25" s="139"/>
    </row>
    <row r="26" spans="1:4" s="129" customFormat="1" ht="12.75">
      <c r="A26" s="137"/>
      <c r="B26" s="138"/>
      <c r="C26" s="139"/>
    </row>
    <row r="27" spans="1:4">
      <c r="A27" s="132"/>
      <c r="B27" s="133"/>
      <c r="C27" s="134"/>
    </row>
    <row r="28" spans="1:4" s="131" customFormat="1">
      <c r="A28" s="130"/>
      <c r="B28" s="135" t="s">
        <v>54</v>
      </c>
      <c r="C28" s="136">
        <f>SUM(C16:C27)</f>
        <v>0</v>
      </c>
      <c r="D28" s="152"/>
    </row>
    <row r="29" spans="1:4">
      <c r="C29" s="153"/>
    </row>
  </sheetData>
  <pageMargins left="0.78740157480314965" right="0.78740157480314965" top="0.98425196850393704" bottom="0.98425196850393704" header="0.51181102362204722" footer="0.51181102362204722"/>
  <pageSetup paperSize="9" fitToHeight="0" orientation="portrait" r:id="rId1"/>
  <headerFooter alignWithMargins="0">
    <oddFooter>&amp;Rstrana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3"/>
  <sheetViews>
    <sheetView tabSelected="1" view="pageBreakPreview" zoomScaleNormal="100" zoomScaleSheetLayoutView="100" workbookViewId="0">
      <pane ySplit="3" topLeftCell="A4"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9" width="10.625" style="95" customWidth="1"/>
    <col min="10" max="10" width="10.375" style="95" customWidth="1"/>
    <col min="11" max="11" width="11.75" style="96" bestFit="1" customWidth="1"/>
    <col min="13" max="16384" width="9" style="1"/>
  </cols>
  <sheetData>
    <row r="1" spans="1:11" ht="33" thickTop="1" thickBot="1">
      <c r="A1" s="99" t="s">
        <v>49</v>
      </c>
      <c r="B1" s="100" t="s">
        <v>0</v>
      </c>
      <c r="C1" s="118" t="s">
        <v>1</v>
      </c>
      <c r="D1" s="101" t="s">
        <v>2</v>
      </c>
      <c r="E1" s="102" t="s">
        <v>50</v>
      </c>
      <c r="F1" s="103" t="s">
        <v>44</v>
      </c>
      <c r="G1" s="103" t="s">
        <v>45</v>
      </c>
      <c r="H1" s="103" t="s">
        <v>46</v>
      </c>
      <c r="I1" s="103" t="s">
        <v>47</v>
      </c>
      <c r="J1" s="103" t="s">
        <v>301</v>
      </c>
      <c r="K1" s="104" t="s">
        <v>51</v>
      </c>
    </row>
    <row r="2" spans="1:11" ht="18.600000000000001" customHeight="1" thickTop="1" thickBot="1">
      <c r="A2" s="105"/>
      <c r="B2" s="106"/>
      <c r="C2" s="107"/>
      <c r="D2" s="106"/>
      <c r="E2" s="108"/>
      <c r="F2" s="109"/>
      <c r="G2" s="109"/>
      <c r="H2" s="109"/>
      <c r="I2" s="109"/>
      <c r="J2" s="109"/>
      <c r="K2" s="110"/>
    </row>
    <row r="3" spans="1:11" s="2" customFormat="1" ht="16.5" thickBot="1">
      <c r="A3" s="111" t="s">
        <v>18</v>
      </c>
      <c r="B3" s="112"/>
      <c r="C3" s="113" t="s">
        <v>188</v>
      </c>
      <c r="D3" s="112"/>
      <c r="E3" s="112"/>
      <c r="F3" s="114"/>
      <c r="G3" s="114"/>
      <c r="H3" s="214" t="s">
        <v>52</v>
      </c>
      <c r="I3" s="215"/>
      <c r="J3" s="215"/>
      <c r="K3" s="115">
        <f>SUM(K4:K159)</f>
        <v>0</v>
      </c>
    </row>
    <row r="4" spans="1:11" s="2" customFormat="1">
      <c r="A4" s="119" t="s">
        <v>89</v>
      </c>
      <c r="B4" s="120" t="s">
        <v>89</v>
      </c>
      <c r="C4" s="147" t="s">
        <v>346</v>
      </c>
      <c r="D4" s="148"/>
      <c r="E4" s="149"/>
      <c r="F4" s="150"/>
      <c r="G4" s="150"/>
      <c r="H4" s="150"/>
      <c r="I4" s="161"/>
      <c r="J4" s="150"/>
      <c r="K4" s="151">
        <f t="shared" ref="K4:K11" si="0">F4*E4</f>
        <v>0</v>
      </c>
    </row>
    <row r="5" spans="1:11" s="2" customFormat="1">
      <c r="A5" s="119" t="s">
        <v>90</v>
      </c>
      <c r="B5" s="120" t="s">
        <v>90</v>
      </c>
      <c r="C5" s="158" t="s">
        <v>339</v>
      </c>
      <c r="D5" s="148" t="s">
        <v>4</v>
      </c>
      <c r="E5" s="149">
        <v>0</v>
      </c>
      <c r="F5" s="150">
        <f t="shared" ref="F5:F80" si="1">SUM(G5:J5)</f>
        <v>1</v>
      </c>
      <c r="G5" s="150">
        <v>1</v>
      </c>
      <c r="H5" s="150">
        <v>0</v>
      </c>
      <c r="I5" s="161">
        <v>0</v>
      </c>
      <c r="J5" s="150">
        <v>0</v>
      </c>
      <c r="K5" s="151">
        <f t="shared" si="0"/>
        <v>0</v>
      </c>
    </row>
    <row r="6" spans="1:11" s="2" customFormat="1">
      <c r="A6" s="119" t="s">
        <v>91</v>
      </c>
      <c r="B6" s="120" t="s">
        <v>91</v>
      </c>
      <c r="C6" s="158" t="s">
        <v>340</v>
      </c>
      <c r="D6" s="148" t="s">
        <v>4</v>
      </c>
      <c r="E6" s="160">
        <v>0</v>
      </c>
      <c r="F6" s="150">
        <f t="shared" si="1"/>
        <v>1</v>
      </c>
      <c r="G6" s="150">
        <v>1</v>
      </c>
      <c r="H6" s="150">
        <v>0</v>
      </c>
      <c r="I6" s="161">
        <v>0</v>
      </c>
      <c r="J6" s="150">
        <v>0</v>
      </c>
      <c r="K6" s="151">
        <f t="shared" si="0"/>
        <v>0</v>
      </c>
    </row>
    <row r="7" spans="1:11" s="2" customFormat="1" ht="31.5">
      <c r="A7" s="119" t="s">
        <v>92</v>
      </c>
      <c r="B7" s="120" t="s">
        <v>92</v>
      </c>
      <c r="C7" s="147" t="s">
        <v>347</v>
      </c>
      <c r="D7" s="148" t="s">
        <v>4</v>
      </c>
      <c r="E7" s="160">
        <v>0</v>
      </c>
      <c r="F7" s="150">
        <f t="shared" si="1"/>
        <v>10</v>
      </c>
      <c r="G7" s="150">
        <v>10</v>
      </c>
      <c r="H7" s="150">
        <v>0</v>
      </c>
      <c r="I7" s="161">
        <v>0</v>
      </c>
      <c r="J7" s="150">
        <v>0</v>
      </c>
      <c r="K7" s="151">
        <f t="shared" si="0"/>
        <v>0</v>
      </c>
    </row>
    <row r="8" spans="1:11" s="2" customFormat="1">
      <c r="A8" s="119" t="s">
        <v>93</v>
      </c>
      <c r="B8" s="120" t="s">
        <v>93</v>
      </c>
      <c r="C8" s="147" t="s">
        <v>341</v>
      </c>
      <c r="D8" s="148" t="s">
        <v>4</v>
      </c>
      <c r="E8" s="160">
        <v>0</v>
      </c>
      <c r="F8" s="150">
        <f t="shared" si="1"/>
        <v>1</v>
      </c>
      <c r="G8" s="150">
        <v>1</v>
      </c>
      <c r="H8" s="150">
        <v>0</v>
      </c>
      <c r="I8" s="161">
        <v>0</v>
      </c>
      <c r="J8" s="150">
        <v>0</v>
      </c>
      <c r="K8" s="151">
        <f t="shared" si="0"/>
        <v>0</v>
      </c>
    </row>
    <row r="9" spans="1:11" s="2" customFormat="1">
      <c r="A9" s="119" t="s">
        <v>94</v>
      </c>
      <c r="B9" s="120" t="s">
        <v>94</v>
      </c>
      <c r="C9" s="147" t="s">
        <v>342</v>
      </c>
      <c r="D9" s="148" t="s">
        <v>4</v>
      </c>
      <c r="E9" s="160">
        <v>0</v>
      </c>
      <c r="F9" s="150">
        <f t="shared" si="1"/>
        <v>1</v>
      </c>
      <c r="G9" s="150">
        <v>1</v>
      </c>
      <c r="H9" s="150">
        <v>0</v>
      </c>
      <c r="I9" s="161">
        <v>0</v>
      </c>
      <c r="J9" s="150">
        <v>0</v>
      </c>
      <c r="K9" s="151">
        <f t="shared" si="0"/>
        <v>0</v>
      </c>
    </row>
    <row r="10" spans="1:11" s="2" customFormat="1">
      <c r="A10" s="119" t="s">
        <v>95</v>
      </c>
      <c r="B10" s="120" t="s">
        <v>95</v>
      </c>
      <c r="C10" s="147" t="s">
        <v>343</v>
      </c>
      <c r="D10" s="148" t="s">
        <v>4</v>
      </c>
      <c r="E10" s="160">
        <v>0</v>
      </c>
      <c r="F10" s="150">
        <f t="shared" si="1"/>
        <v>5</v>
      </c>
      <c r="G10" s="150">
        <v>5</v>
      </c>
      <c r="H10" s="150">
        <v>0</v>
      </c>
      <c r="I10" s="161">
        <v>0</v>
      </c>
      <c r="J10" s="150">
        <v>0</v>
      </c>
      <c r="K10" s="151">
        <f t="shared" si="0"/>
        <v>0</v>
      </c>
    </row>
    <row r="11" spans="1:11" s="2" customFormat="1">
      <c r="A11" s="119" t="s">
        <v>96</v>
      </c>
      <c r="B11" s="120" t="s">
        <v>96</v>
      </c>
      <c r="C11" s="147" t="s">
        <v>70</v>
      </c>
      <c r="D11" s="148" t="s">
        <v>4</v>
      </c>
      <c r="E11" s="160">
        <v>0</v>
      </c>
      <c r="F11" s="150">
        <f t="shared" si="1"/>
        <v>1</v>
      </c>
      <c r="G11" s="150">
        <v>1</v>
      </c>
      <c r="H11" s="150">
        <v>0</v>
      </c>
      <c r="I11" s="161">
        <v>0</v>
      </c>
      <c r="J11" s="150">
        <v>0</v>
      </c>
      <c r="K11" s="151">
        <f t="shared" si="0"/>
        <v>0</v>
      </c>
    </row>
    <row r="12" spans="1:11" s="2" customFormat="1">
      <c r="A12" s="119" t="s">
        <v>97</v>
      </c>
      <c r="B12" s="120" t="s">
        <v>97</v>
      </c>
      <c r="C12" s="147" t="s">
        <v>344</v>
      </c>
      <c r="D12" s="148" t="s">
        <v>4</v>
      </c>
      <c r="E12" s="160">
        <v>0</v>
      </c>
      <c r="F12" s="150">
        <f t="shared" si="1"/>
        <v>2</v>
      </c>
      <c r="G12" s="150">
        <v>2</v>
      </c>
      <c r="H12" s="161">
        <v>0</v>
      </c>
      <c r="I12" s="161">
        <v>0</v>
      </c>
      <c r="J12" s="161">
        <v>0</v>
      </c>
      <c r="K12" s="162">
        <f t="shared" ref="K12:K75" si="2">F12*E12</f>
        <v>0</v>
      </c>
    </row>
    <row r="13" spans="1:11" s="155" customFormat="1">
      <c r="A13" s="119" t="s">
        <v>98</v>
      </c>
      <c r="B13" s="120" t="s">
        <v>98</v>
      </c>
      <c r="C13" s="158" t="s">
        <v>345</v>
      </c>
      <c r="D13" s="159" t="s">
        <v>4</v>
      </c>
      <c r="E13" s="160">
        <v>0</v>
      </c>
      <c r="F13" s="161">
        <f t="shared" si="1"/>
        <v>7</v>
      </c>
      <c r="G13" s="161">
        <v>7</v>
      </c>
      <c r="H13" s="161">
        <v>0</v>
      </c>
      <c r="I13" s="161">
        <v>0</v>
      </c>
      <c r="J13" s="161">
        <v>0</v>
      </c>
      <c r="K13" s="162">
        <f t="shared" si="2"/>
        <v>0</v>
      </c>
    </row>
    <row r="14" spans="1:11" s="2" customFormat="1">
      <c r="A14" s="119" t="s">
        <v>99</v>
      </c>
      <c r="B14" s="120" t="s">
        <v>99</v>
      </c>
      <c r="C14" s="147" t="s">
        <v>55</v>
      </c>
      <c r="D14" s="148" t="s">
        <v>4</v>
      </c>
      <c r="E14" s="160">
        <v>0</v>
      </c>
      <c r="F14" s="150">
        <f t="shared" si="1"/>
        <v>2</v>
      </c>
      <c r="G14" s="150">
        <v>2</v>
      </c>
      <c r="H14" s="161">
        <v>0</v>
      </c>
      <c r="I14" s="161">
        <v>0</v>
      </c>
      <c r="J14" s="161">
        <v>0</v>
      </c>
      <c r="K14" s="162">
        <f t="shared" si="2"/>
        <v>0</v>
      </c>
    </row>
    <row r="15" spans="1:11" s="155" customFormat="1">
      <c r="A15" s="119" t="s">
        <v>100</v>
      </c>
      <c r="B15" s="120" t="s">
        <v>100</v>
      </c>
      <c r="C15" s="158" t="s">
        <v>348</v>
      </c>
      <c r="D15" s="159" t="s">
        <v>4</v>
      </c>
      <c r="E15" s="160">
        <v>0</v>
      </c>
      <c r="F15" s="161">
        <f t="shared" si="1"/>
        <v>4</v>
      </c>
      <c r="G15" s="161">
        <v>4</v>
      </c>
      <c r="H15" s="161">
        <v>0</v>
      </c>
      <c r="I15" s="161">
        <v>0</v>
      </c>
      <c r="J15" s="161">
        <v>0</v>
      </c>
      <c r="K15" s="162">
        <f t="shared" si="2"/>
        <v>0</v>
      </c>
    </row>
    <row r="16" spans="1:11" s="155" customFormat="1">
      <c r="A16" s="119" t="s">
        <v>101</v>
      </c>
      <c r="B16" s="120" t="s">
        <v>101</v>
      </c>
      <c r="C16" s="158" t="s">
        <v>349</v>
      </c>
      <c r="D16" s="159" t="s">
        <v>4</v>
      </c>
      <c r="E16" s="160">
        <v>0</v>
      </c>
      <c r="F16" s="161">
        <f t="shared" si="1"/>
        <v>20</v>
      </c>
      <c r="G16" s="161">
        <v>20</v>
      </c>
      <c r="H16" s="161">
        <v>0</v>
      </c>
      <c r="I16" s="161">
        <v>0</v>
      </c>
      <c r="J16" s="161">
        <v>0</v>
      </c>
      <c r="K16" s="162">
        <f t="shared" si="2"/>
        <v>0</v>
      </c>
    </row>
    <row r="17" spans="1:11" s="155" customFormat="1">
      <c r="A17" s="119" t="s">
        <v>180</v>
      </c>
      <c r="B17" s="120" t="s">
        <v>180</v>
      </c>
      <c r="C17" s="158" t="s">
        <v>257</v>
      </c>
      <c r="D17" s="159" t="s">
        <v>4</v>
      </c>
      <c r="E17" s="160">
        <v>0</v>
      </c>
      <c r="F17" s="161">
        <f t="shared" si="1"/>
        <v>3</v>
      </c>
      <c r="G17" s="161">
        <v>3</v>
      </c>
      <c r="H17" s="161">
        <v>0</v>
      </c>
      <c r="I17" s="161">
        <v>0</v>
      </c>
      <c r="J17" s="161">
        <v>0</v>
      </c>
      <c r="K17" s="162">
        <f t="shared" si="2"/>
        <v>0</v>
      </c>
    </row>
    <row r="18" spans="1:11" s="155" customFormat="1">
      <c r="A18" s="119" t="s">
        <v>102</v>
      </c>
      <c r="B18" s="120" t="s">
        <v>102</v>
      </c>
      <c r="C18" s="158" t="s">
        <v>337</v>
      </c>
      <c r="D18" s="159" t="s">
        <v>4</v>
      </c>
      <c r="E18" s="160">
        <v>0</v>
      </c>
      <c r="F18" s="161">
        <f t="shared" si="1"/>
        <v>4</v>
      </c>
      <c r="G18" s="161">
        <v>4</v>
      </c>
      <c r="H18" s="161">
        <v>0</v>
      </c>
      <c r="I18" s="161">
        <v>0</v>
      </c>
      <c r="J18" s="161">
        <v>0</v>
      </c>
      <c r="K18" s="162">
        <f t="shared" si="2"/>
        <v>0</v>
      </c>
    </row>
    <row r="19" spans="1:11" s="155" customFormat="1">
      <c r="A19" s="119" t="s">
        <v>103</v>
      </c>
      <c r="B19" s="120" t="s">
        <v>103</v>
      </c>
      <c r="C19" s="158" t="s">
        <v>350</v>
      </c>
      <c r="D19" s="159" t="s">
        <v>4</v>
      </c>
      <c r="E19" s="160">
        <v>0</v>
      </c>
      <c r="F19" s="161">
        <f t="shared" si="1"/>
        <v>64</v>
      </c>
      <c r="G19" s="161">
        <v>64</v>
      </c>
      <c r="H19" s="161">
        <v>0</v>
      </c>
      <c r="I19" s="161">
        <v>0</v>
      </c>
      <c r="J19" s="161">
        <v>0</v>
      </c>
      <c r="K19" s="162">
        <f t="shared" si="2"/>
        <v>0</v>
      </c>
    </row>
    <row r="20" spans="1:11" s="155" customFormat="1">
      <c r="A20" s="119" t="s">
        <v>104</v>
      </c>
      <c r="B20" s="120" t="s">
        <v>104</v>
      </c>
      <c r="C20" s="158" t="s">
        <v>624</v>
      </c>
      <c r="D20" s="159" t="s">
        <v>4</v>
      </c>
      <c r="E20" s="160">
        <v>0</v>
      </c>
      <c r="F20" s="161">
        <f t="shared" si="1"/>
        <v>64</v>
      </c>
      <c r="G20" s="161">
        <v>64</v>
      </c>
      <c r="H20" s="161">
        <v>0</v>
      </c>
      <c r="I20" s="161">
        <v>0</v>
      </c>
      <c r="J20" s="161">
        <v>0</v>
      </c>
      <c r="K20" s="162">
        <f t="shared" si="2"/>
        <v>0</v>
      </c>
    </row>
    <row r="21" spans="1:11" s="155" customFormat="1">
      <c r="A21" s="119" t="s">
        <v>105</v>
      </c>
      <c r="B21" s="120" t="s">
        <v>105</v>
      </c>
      <c r="C21" s="158" t="s">
        <v>187</v>
      </c>
      <c r="D21" s="159" t="s">
        <v>4</v>
      </c>
      <c r="E21" s="160">
        <v>0</v>
      </c>
      <c r="F21" s="161">
        <f t="shared" si="1"/>
        <v>64</v>
      </c>
      <c r="G21" s="161">
        <v>64</v>
      </c>
      <c r="H21" s="161">
        <v>0</v>
      </c>
      <c r="I21" s="161">
        <v>0</v>
      </c>
      <c r="J21" s="161">
        <v>0</v>
      </c>
      <c r="K21" s="162">
        <f t="shared" si="2"/>
        <v>0</v>
      </c>
    </row>
    <row r="22" spans="1:11" s="155" customFormat="1">
      <c r="A22" s="119" t="s">
        <v>106</v>
      </c>
      <c r="B22" s="120" t="s">
        <v>106</v>
      </c>
      <c r="C22" s="158"/>
      <c r="D22" s="159"/>
      <c r="E22" s="160">
        <v>0</v>
      </c>
      <c r="F22" s="161"/>
      <c r="G22" s="161"/>
      <c r="H22" s="161"/>
      <c r="I22" s="161"/>
      <c r="J22" s="161"/>
      <c r="K22" s="162"/>
    </row>
    <row r="23" spans="1:11" s="155" customFormat="1">
      <c r="A23" s="119" t="s">
        <v>107</v>
      </c>
      <c r="B23" s="120" t="s">
        <v>107</v>
      </c>
      <c r="C23" s="158" t="s">
        <v>626</v>
      </c>
      <c r="D23" s="159"/>
      <c r="E23" s="160">
        <v>0</v>
      </c>
      <c r="F23" s="161"/>
      <c r="G23" s="161"/>
      <c r="H23" s="161"/>
      <c r="I23" s="161"/>
      <c r="J23" s="161"/>
      <c r="K23" s="162">
        <f t="shared" si="2"/>
        <v>0</v>
      </c>
    </row>
    <row r="24" spans="1:11" s="155" customFormat="1">
      <c r="A24" s="119" t="s">
        <v>108</v>
      </c>
      <c r="B24" s="120" t="s">
        <v>108</v>
      </c>
      <c r="C24" s="158" t="s">
        <v>627</v>
      </c>
      <c r="D24" s="159" t="s">
        <v>4</v>
      </c>
      <c r="E24" s="160">
        <v>0</v>
      </c>
      <c r="F24" s="161">
        <f t="shared" ref="F24:F40" si="3">SUM(G24:J24)</f>
        <v>1</v>
      </c>
      <c r="G24" s="161">
        <v>0</v>
      </c>
      <c r="H24" s="161">
        <v>1</v>
      </c>
      <c r="I24" s="161">
        <v>0</v>
      </c>
      <c r="J24" s="161">
        <v>0</v>
      </c>
      <c r="K24" s="162">
        <f t="shared" si="2"/>
        <v>0</v>
      </c>
    </row>
    <row r="25" spans="1:11" s="155" customFormat="1">
      <c r="A25" s="119" t="s">
        <v>109</v>
      </c>
      <c r="B25" s="120" t="s">
        <v>109</v>
      </c>
      <c r="C25" s="158" t="s">
        <v>340</v>
      </c>
      <c r="D25" s="159" t="s">
        <v>4</v>
      </c>
      <c r="E25" s="160">
        <v>0</v>
      </c>
      <c r="F25" s="161">
        <f t="shared" si="3"/>
        <v>1</v>
      </c>
      <c r="G25" s="161">
        <v>0</v>
      </c>
      <c r="H25" s="161">
        <v>1</v>
      </c>
      <c r="I25" s="161">
        <v>0</v>
      </c>
      <c r="J25" s="161">
        <v>0</v>
      </c>
      <c r="K25" s="162">
        <f t="shared" si="2"/>
        <v>0</v>
      </c>
    </row>
    <row r="26" spans="1:11" s="155" customFormat="1" ht="31.5">
      <c r="A26" s="119" t="s">
        <v>110</v>
      </c>
      <c r="B26" s="120" t="s">
        <v>110</v>
      </c>
      <c r="C26" s="158" t="s">
        <v>347</v>
      </c>
      <c r="D26" s="159" t="s">
        <v>4</v>
      </c>
      <c r="E26" s="160">
        <v>0</v>
      </c>
      <c r="F26" s="161">
        <f t="shared" si="3"/>
        <v>10</v>
      </c>
      <c r="G26" s="161">
        <v>0</v>
      </c>
      <c r="H26" s="161">
        <v>10</v>
      </c>
      <c r="I26" s="161">
        <v>0</v>
      </c>
      <c r="J26" s="161">
        <v>0</v>
      </c>
      <c r="K26" s="162">
        <f t="shared" si="2"/>
        <v>0</v>
      </c>
    </row>
    <row r="27" spans="1:11" s="155" customFormat="1">
      <c r="A27" s="119" t="s">
        <v>111</v>
      </c>
      <c r="B27" s="120" t="s">
        <v>111</v>
      </c>
      <c r="C27" s="158" t="s">
        <v>341</v>
      </c>
      <c r="D27" s="159" t="s">
        <v>4</v>
      </c>
      <c r="E27" s="160">
        <v>0</v>
      </c>
      <c r="F27" s="161">
        <f t="shared" si="3"/>
        <v>1</v>
      </c>
      <c r="G27" s="161">
        <v>0</v>
      </c>
      <c r="H27" s="161">
        <v>1</v>
      </c>
      <c r="I27" s="161">
        <v>0</v>
      </c>
      <c r="J27" s="161">
        <v>0</v>
      </c>
      <c r="K27" s="162">
        <f t="shared" si="2"/>
        <v>0</v>
      </c>
    </row>
    <row r="28" spans="1:11" s="155" customFormat="1">
      <c r="A28" s="119" t="s">
        <v>112</v>
      </c>
      <c r="B28" s="120" t="s">
        <v>112</v>
      </c>
      <c r="C28" s="158" t="s">
        <v>342</v>
      </c>
      <c r="D28" s="159" t="s">
        <v>4</v>
      </c>
      <c r="E28" s="160">
        <v>0</v>
      </c>
      <c r="F28" s="161">
        <f t="shared" si="3"/>
        <v>1</v>
      </c>
      <c r="G28" s="161">
        <v>0</v>
      </c>
      <c r="H28" s="161">
        <v>1</v>
      </c>
      <c r="I28" s="161">
        <v>0</v>
      </c>
      <c r="J28" s="161">
        <v>0</v>
      </c>
      <c r="K28" s="162">
        <f t="shared" si="2"/>
        <v>0</v>
      </c>
    </row>
    <row r="29" spans="1:11" s="155" customFormat="1">
      <c r="A29" s="119" t="s">
        <v>113</v>
      </c>
      <c r="B29" s="120" t="s">
        <v>113</v>
      </c>
      <c r="C29" s="158" t="s">
        <v>669</v>
      </c>
      <c r="D29" s="159" t="s">
        <v>4</v>
      </c>
      <c r="E29" s="160">
        <v>0</v>
      </c>
      <c r="F29" s="161">
        <f t="shared" si="3"/>
        <v>5</v>
      </c>
      <c r="G29" s="161">
        <v>0</v>
      </c>
      <c r="H29" s="161">
        <v>5</v>
      </c>
      <c r="I29" s="161">
        <v>0</v>
      </c>
      <c r="J29" s="161">
        <v>0</v>
      </c>
      <c r="K29" s="162">
        <f t="shared" si="2"/>
        <v>0</v>
      </c>
    </row>
    <row r="30" spans="1:11" s="155" customFormat="1">
      <c r="A30" s="119" t="s">
        <v>114</v>
      </c>
      <c r="B30" s="120" t="s">
        <v>114</v>
      </c>
      <c r="C30" s="158" t="s">
        <v>668</v>
      </c>
      <c r="D30" s="159" t="s">
        <v>4</v>
      </c>
      <c r="E30" s="160">
        <v>0</v>
      </c>
      <c r="F30" s="161">
        <f t="shared" si="3"/>
        <v>1</v>
      </c>
      <c r="G30" s="161">
        <v>0</v>
      </c>
      <c r="H30" s="161">
        <v>1</v>
      </c>
      <c r="I30" s="161">
        <v>0</v>
      </c>
      <c r="J30" s="161">
        <v>0</v>
      </c>
      <c r="K30" s="162">
        <f t="shared" si="2"/>
        <v>0</v>
      </c>
    </row>
    <row r="31" spans="1:11" s="155" customFormat="1">
      <c r="A31" s="119" t="s">
        <v>115</v>
      </c>
      <c r="B31" s="120" t="s">
        <v>115</v>
      </c>
      <c r="C31" s="158" t="s">
        <v>344</v>
      </c>
      <c r="D31" s="159" t="s">
        <v>4</v>
      </c>
      <c r="E31" s="160">
        <v>0</v>
      </c>
      <c r="F31" s="161">
        <f t="shared" si="3"/>
        <v>3</v>
      </c>
      <c r="G31" s="161">
        <v>0</v>
      </c>
      <c r="H31" s="161">
        <v>3</v>
      </c>
      <c r="I31" s="161">
        <v>0</v>
      </c>
      <c r="J31" s="161">
        <v>0</v>
      </c>
      <c r="K31" s="162">
        <f t="shared" si="2"/>
        <v>0</v>
      </c>
    </row>
    <row r="32" spans="1:11" s="155" customFormat="1">
      <c r="A32" s="119" t="s">
        <v>116</v>
      </c>
      <c r="B32" s="120" t="s">
        <v>116</v>
      </c>
      <c r="C32" s="158" t="s">
        <v>345</v>
      </c>
      <c r="D32" s="159" t="s">
        <v>4</v>
      </c>
      <c r="E32" s="160">
        <v>0</v>
      </c>
      <c r="F32" s="161">
        <f t="shared" si="3"/>
        <v>5</v>
      </c>
      <c r="G32" s="161">
        <v>0</v>
      </c>
      <c r="H32" s="161">
        <v>5</v>
      </c>
      <c r="I32" s="161">
        <v>0</v>
      </c>
      <c r="J32" s="161">
        <v>0</v>
      </c>
      <c r="K32" s="162">
        <f t="shared" si="2"/>
        <v>0</v>
      </c>
    </row>
    <row r="33" spans="1:11" s="155" customFormat="1">
      <c r="A33" s="119" t="s">
        <v>117</v>
      </c>
      <c r="B33" s="120" t="s">
        <v>117</v>
      </c>
      <c r="C33" s="158" t="s">
        <v>55</v>
      </c>
      <c r="D33" s="159" t="s">
        <v>4</v>
      </c>
      <c r="E33" s="160">
        <v>0</v>
      </c>
      <c r="F33" s="161">
        <f t="shared" si="3"/>
        <v>2</v>
      </c>
      <c r="G33" s="161">
        <v>0</v>
      </c>
      <c r="H33" s="161">
        <v>2</v>
      </c>
      <c r="I33" s="161">
        <v>0</v>
      </c>
      <c r="J33" s="161">
        <v>0</v>
      </c>
      <c r="K33" s="162">
        <f t="shared" si="2"/>
        <v>0</v>
      </c>
    </row>
    <row r="34" spans="1:11" s="155" customFormat="1">
      <c r="A34" s="119" t="s">
        <v>195</v>
      </c>
      <c r="B34" s="120" t="s">
        <v>195</v>
      </c>
      <c r="C34" s="158" t="s">
        <v>348</v>
      </c>
      <c r="D34" s="159" t="s">
        <v>4</v>
      </c>
      <c r="E34" s="160">
        <v>0</v>
      </c>
      <c r="F34" s="161">
        <f t="shared" si="3"/>
        <v>4</v>
      </c>
      <c r="G34" s="161">
        <v>0</v>
      </c>
      <c r="H34" s="161">
        <v>4</v>
      </c>
      <c r="I34" s="161">
        <v>0</v>
      </c>
      <c r="J34" s="161">
        <v>0</v>
      </c>
      <c r="K34" s="162">
        <f t="shared" si="2"/>
        <v>0</v>
      </c>
    </row>
    <row r="35" spans="1:11" s="155" customFormat="1">
      <c r="A35" s="119" t="s">
        <v>196</v>
      </c>
      <c r="B35" s="120" t="s">
        <v>196</v>
      </c>
      <c r="C35" s="158" t="s">
        <v>349</v>
      </c>
      <c r="D35" s="159" t="s">
        <v>4</v>
      </c>
      <c r="E35" s="160">
        <v>0</v>
      </c>
      <c r="F35" s="161">
        <f t="shared" si="3"/>
        <v>20</v>
      </c>
      <c r="G35" s="161">
        <v>0</v>
      </c>
      <c r="H35" s="161">
        <v>20</v>
      </c>
      <c r="I35" s="161">
        <v>0</v>
      </c>
      <c r="J35" s="161">
        <v>0</v>
      </c>
      <c r="K35" s="162">
        <f t="shared" si="2"/>
        <v>0</v>
      </c>
    </row>
    <row r="36" spans="1:11" s="155" customFormat="1">
      <c r="A36" s="119" t="s">
        <v>197</v>
      </c>
      <c r="B36" s="120" t="s">
        <v>197</v>
      </c>
      <c r="C36" s="158" t="s">
        <v>257</v>
      </c>
      <c r="D36" s="159" t="s">
        <v>4</v>
      </c>
      <c r="E36" s="160">
        <v>0</v>
      </c>
      <c r="F36" s="161">
        <f t="shared" si="3"/>
        <v>1</v>
      </c>
      <c r="G36" s="161">
        <v>0</v>
      </c>
      <c r="H36" s="161">
        <v>1</v>
      </c>
      <c r="I36" s="161">
        <v>0</v>
      </c>
      <c r="J36" s="161">
        <v>0</v>
      </c>
      <c r="K36" s="162">
        <f t="shared" si="2"/>
        <v>0</v>
      </c>
    </row>
    <row r="37" spans="1:11" s="155" customFormat="1">
      <c r="A37" s="119" t="s">
        <v>198</v>
      </c>
      <c r="B37" s="120" t="s">
        <v>198</v>
      </c>
      <c r="C37" s="158" t="s">
        <v>337</v>
      </c>
      <c r="D37" s="159" t="s">
        <v>4</v>
      </c>
      <c r="E37" s="160">
        <v>0</v>
      </c>
      <c r="F37" s="161">
        <f t="shared" si="3"/>
        <v>1</v>
      </c>
      <c r="G37" s="161">
        <v>0</v>
      </c>
      <c r="H37" s="161">
        <v>1</v>
      </c>
      <c r="I37" s="161">
        <v>0</v>
      </c>
      <c r="J37" s="161">
        <v>0</v>
      </c>
      <c r="K37" s="162">
        <f t="shared" si="2"/>
        <v>0</v>
      </c>
    </row>
    <row r="38" spans="1:11" s="155" customFormat="1">
      <c r="A38" s="119" t="s">
        <v>199</v>
      </c>
      <c r="B38" s="120" t="s">
        <v>199</v>
      </c>
      <c r="C38" s="158" t="s">
        <v>350</v>
      </c>
      <c r="D38" s="159" t="s">
        <v>4</v>
      </c>
      <c r="E38" s="160">
        <v>0</v>
      </c>
      <c r="F38" s="161">
        <f t="shared" si="3"/>
        <v>20</v>
      </c>
      <c r="G38" s="161">
        <v>0</v>
      </c>
      <c r="H38" s="161">
        <v>20</v>
      </c>
      <c r="I38" s="161">
        <v>0</v>
      </c>
      <c r="J38" s="161">
        <v>0</v>
      </c>
      <c r="K38" s="162">
        <f t="shared" si="2"/>
        <v>0</v>
      </c>
    </row>
    <row r="39" spans="1:11" s="155" customFormat="1">
      <c r="A39" s="119" t="s">
        <v>200</v>
      </c>
      <c r="B39" s="120" t="s">
        <v>200</v>
      </c>
      <c r="C39" s="158" t="s">
        <v>624</v>
      </c>
      <c r="D39" s="159" t="s">
        <v>4</v>
      </c>
      <c r="E39" s="160">
        <v>0</v>
      </c>
      <c r="F39" s="161">
        <f t="shared" si="3"/>
        <v>20</v>
      </c>
      <c r="G39" s="161">
        <v>0</v>
      </c>
      <c r="H39" s="161">
        <v>20</v>
      </c>
      <c r="I39" s="161">
        <v>0</v>
      </c>
      <c r="J39" s="161">
        <v>0</v>
      </c>
      <c r="K39" s="162">
        <f t="shared" si="2"/>
        <v>0</v>
      </c>
    </row>
    <row r="40" spans="1:11" s="155" customFormat="1">
      <c r="A40" s="119" t="s">
        <v>201</v>
      </c>
      <c r="B40" s="120" t="s">
        <v>201</v>
      </c>
      <c r="C40" s="158" t="s">
        <v>187</v>
      </c>
      <c r="D40" s="159" t="s">
        <v>4</v>
      </c>
      <c r="E40" s="160">
        <v>0</v>
      </c>
      <c r="F40" s="161">
        <f t="shared" si="3"/>
        <v>20</v>
      </c>
      <c r="G40" s="161">
        <v>0</v>
      </c>
      <c r="H40" s="161">
        <v>20</v>
      </c>
      <c r="I40" s="161">
        <v>0</v>
      </c>
      <c r="J40" s="161">
        <v>0</v>
      </c>
      <c r="K40" s="162">
        <f t="shared" si="2"/>
        <v>0</v>
      </c>
    </row>
    <row r="41" spans="1:11" s="155" customFormat="1">
      <c r="A41" s="119" t="s">
        <v>202</v>
      </c>
      <c r="B41" s="120" t="s">
        <v>202</v>
      </c>
      <c r="C41" s="158"/>
      <c r="D41" s="159"/>
      <c r="E41" s="160">
        <v>0</v>
      </c>
      <c r="F41" s="161"/>
      <c r="G41" s="161"/>
      <c r="H41" s="161"/>
      <c r="I41" s="161"/>
      <c r="J41" s="161"/>
      <c r="K41" s="162">
        <f t="shared" si="2"/>
        <v>0</v>
      </c>
    </row>
    <row r="42" spans="1:11" s="155" customFormat="1">
      <c r="A42" s="119" t="s">
        <v>203</v>
      </c>
      <c r="B42" s="120" t="s">
        <v>203</v>
      </c>
      <c r="C42" s="158" t="s">
        <v>628</v>
      </c>
      <c r="D42" s="159"/>
      <c r="E42" s="160">
        <v>0</v>
      </c>
      <c r="F42" s="161"/>
      <c r="G42" s="161"/>
      <c r="H42" s="161"/>
      <c r="I42" s="161"/>
      <c r="J42" s="161"/>
      <c r="K42" s="162">
        <f t="shared" si="2"/>
        <v>0</v>
      </c>
    </row>
    <row r="43" spans="1:11" s="155" customFormat="1">
      <c r="A43" s="119" t="s">
        <v>204</v>
      </c>
      <c r="B43" s="120" t="s">
        <v>204</v>
      </c>
      <c r="C43" s="158" t="s">
        <v>627</v>
      </c>
      <c r="D43" s="159" t="s">
        <v>4</v>
      </c>
      <c r="E43" s="160">
        <v>0</v>
      </c>
      <c r="F43" s="161">
        <f t="shared" ref="F43:F58" si="4">SUM(G43:J43)</f>
        <v>1</v>
      </c>
      <c r="G43" s="161">
        <v>0</v>
      </c>
      <c r="H43" s="161">
        <v>0</v>
      </c>
      <c r="I43" s="161">
        <v>1</v>
      </c>
      <c r="J43" s="161">
        <v>0</v>
      </c>
      <c r="K43" s="162">
        <f t="shared" si="2"/>
        <v>0</v>
      </c>
    </row>
    <row r="44" spans="1:11" s="155" customFormat="1">
      <c r="A44" s="119" t="s">
        <v>205</v>
      </c>
      <c r="B44" s="120" t="s">
        <v>205</v>
      </c>
      <c r="C44" s="158" t="s">
        <v>340</v>
      </c>
      <c r="D44" s="159" t="s">
        <v>4</v>
      </c>
      <c r="E44" s="160">
        <v>0</v>
      </c>
      <c r="F44" s="161">
        <f t="shared" si="4"/>
        <v>1</v>
      </c>
      <c r="G44" s="161">
        <v>0</v>
      </c>
      <c r="H44" s="161">
        <v>0</v>
      </c>
      <c r="I44" s="161">
        <v>1</v>
      </c>
      <c r="J44" s="161">
        <v>0</v>
      </c>
      <c r="K44" s="162">
        <f t="shared" si="2"/>
        <v>0</v>
      </c>
    </row>
    <row r="45" spans="1:11" s="155" customFormat="1" ht="31.5">
      <c r="A45" s="119" t="s">
        <v>206</v>
      </c>
      <c r="B45" s="120" t="s">
        <v>206</v>
      </c>
      <c r="C45" s="158" t="s">
        <v>347</v>
      </c>
      <c r="D45" s="159" t="s">
        <v>4</v>
      </c>
      <c r="E45" s="160">
        <v>0</v>
      </c>
      <c r="F45" s="161">
        <f t="shared" si="4"/>
        <v>10</v>
      </c>
      <c r="G45" s="161">
        <v>0</v>
      </c>
      <c r="H45" s="161">
        <v>0</v>
      </c>
      <c r="I45" s="161">
        <v>10</v>
      </c>
      <c r="J45" s="161">
        <v>0</v>
      </c>
      <c r="K45" s="162">
        <f t="shared" si="2"/>
        <v>0</v>
      </c>
    </row>
    <row r="46" spans="1:11" s="155" customFormat="1">
      <c r="A46" s="119" t="s">
        <v>207</v>
      </c>
      <c r="B46" s="120" t="s">
        <v>207</v>
      </c>
      <c r="C46" s="158" t="s">
        <v>341</v>
      </c>
      <c r="D46" s="159" t="s">
        <v>4</v>
      </c>
      <c r="E46" s="160">
        <v>0</v>
      </c>
      <c r="F46" s="161">
        <f t="shared" si="4"/>
        <v>1</v>
      </c>
      <c r="G46" s="161">
        <v>0</v>
      </c>
      <c r="H46" s="161">
        <v>0</v>
      </c>
      <c r="I46" s="161">
        <v>1</v>
      </c>
      <c r="J46" s="161">
        <v>0</v>
      </c>
      <c r="K46" s="162">
        <f t="shared" si="2"/>
        <v>0</v>
      </c>
    </row>
    <row r="47" spans="1:11" s="155" customFormat="1">
      <c r="A47" s="119" t="s">
        <v>208</v>
      </c>
      <c r="B47" s="120" t="s">
        <v>208</v>
      </c>
      <c r="C47" s="158" t="s">
        <v>342</v>
      </c>
      <c r="D47" s="159" t="s">
        <v>4</v>
      </c>
      <c r="E47" s="160">
        <v>0</v>
      </c>
      <c r="F47" s="161">
        <f t="shared" si="4"/>
        <v>1</v>
      </c>
      <c r="G47" s="161">
        <v>0</v>
      </c>
      <c r="H47" s="161">
        <v>0</v>
      </c>
      <c r="I47" s="161">
        <v>1</v>
      </c>
      <c r="J47" s="161">
        <v>0</v>
      </c>
      <c r="K47" s="162">
        <f t="shared" si="2"/>
        <v>0</v>
      </c>
    </row>
    <row r="48" spans="1:11" s="155" customFormat="1">
      <c r="A48" s="119" t="s">
        <v>209</v>
      </c>
      <c r="B48" s="120" t="s">
        <v>209</v>
      </c>
      <c r="C48" s="158" t="s">
        <v>343</v>
      </c>
      <c r="D48" s="159" t="s">
        <v>4</v>
      </c>
      <c r="E48" s="160">
        <v>0</v>
      </c>
      <c r="F48" s="161">
        <f t="shared" si="4"/>
        <v>1</v>
      </c>
      <c r="G48" s="161">
        <v>0</v>
      </c>
      <c r="H48" s="161">
        <v>0</v>
      </c>
      <c r="I48" s="161">
        <v>1</v>
      </c>
      <c r="J48" s="161">
        <v>0</v>
      </c>
      <c r="K48" s="162">
        <f t="shared" si="2"/>
        <v>0</v>
      </c>
    </row>
    <row r="49" spans="1:11" s="155" customFormat="1">
      <c r="A49" s="119" t="s">
        <v>210</v>
      </c>
      <c r="B49" s="120" t="s">
        <v>210</v>
      </c>
      <c r="C49" s="158" t="s">
        <v>344</v>
      </c>
      <c r="D49" s="159" t="s">
        <v>4</v>
      </c>
      <c r="E49" s="160">
        <v>0</v>
      </c>
      <c r="F49" s="161">
        <f t="shared" si="4"/>
        <v>1</v>
      </c>
      <c r="G49" s="161">
        <v>0</v>
      </c>
      <c r="H49" s="161">
        <v>0</v>
      </c>
      <c r="I49" s="161">
        <v>1</v>
      </c>
      <c r="J49" s="161">
        <v>0</v>
      </c>
      <c r="K49" s="162">
        <f t="shared" si="2"/>
        <v>0</v>
      </c>
    </row>
    <row r="50" spans="1:11" s="155" customFormat="1">
      <c r="A50" s="119" t="s">
        <v>211</v>
      </c>
      <c r="B50" s="120" t="s">
        <v>211</v>
      </c>
      <c r="C50" s="158" t="s">
        <v>345</v>
      </c>
      <c r="D50" s="159" t="s">
        <v>4</v>
      </c>
      <c r="E50" s="160">
        <v>0</v>
      </c>
      <c r="F50" s="161">
        <f t="shared" si="4"/>
        <v>2</v>
      </c>
      <c r="G50" s="161">
        <v>0</v>
      </c>
      <c r="H50" s="161">
        <v>0</v>
      </c>
      <c r="I50" s="161">
        <v>2</v>
      </c>
      <c r="J50" s="161">
        <v>0</v>
      </c>
      <c r="K50" s="162">
        <f t="shared" si="2"/>
        <v>0</v>
      </c>
    </row>
    <row r="51" spans="1:11" s="155" customFormat="1">
      <c r="A51" s="119" t="s">
        <v>212</v>
      </c>
      <c r="B51" s="120" t="s">
        <v>212</v>
      </c>
      <c r="C51" s="158" t="s">
        <v>55</v>
      </c>
      <c r="D51" s="159" t="s">
        <v>4</v>
      </c>
      <c r="E51" s="160">
        <v>0</v>
      </c>
      <c r="F51" s="161">
        <f t="shared" si="4"/>
        <v>2</v>
      </c>
      <c r="G51" s="161">
        <v>0</v>
      </c>
      <c r="H51" s="161">
        <v>0</v>
      </c>
      <c r="I51" s="161">
        <v>2</v>
      </c>
      <c r="J51" s="161">
        <v>0</v>
      </c>
      <c r="K51" s="162">
        <f t="shared" si="2"/>
        <v>0</v>
      </c>
    </row>
    <row r="52" spans="1:11" s="155" customFormat="1">
      <c r="A52" s="119" t="s">
        <v>213</v>
      </c>
      <c r="B52" s="120" t="s">
        <v>213</v>
      </c>
      <c r="C52" s="158" t="s">
        <v>785</v>
      </c>
      <c r="D52" s="159" t="s">
        <v>4</v>
      </c>
      <c r="E52" s="160">
        <v>0</v>
      </c>
      <c r="F52" s="161">
        <f t="shared" si="4"/>
        <v>6</v>
      </c>
      <c r="G52" s="161">
        <v>0</v>
      </c>
      <c r="H52" s="161">
        <v>0</v>
      </c>
      <c r="I52" s="161">
        <v>6</v>
      </c>
      <c r="J52" s="161">
        <v>0</v>
      </c>
      <c r="K52" s="162">
        <f t="shared" si="2"/>
        <v>0</v>
      </c>
    </row>
    <row r="53" spans="1:11" s="155" customFormat="1">
      <c r="A53" s="119" t="s">
        <v>214</v>
      </c>
      <c r="B53" s="120" t="s">
        <v>214</v>
      </c>
      <c r="C53" s="158" t="s">
        <v>349</v>
      </c>
      <c r="D53" s="159" t="s">
        <v>4</v>
      </c>
      <c r="E53" s="160">
        <v>0</v>
      </c>
      <c r="F53" s="161">
        <f t="shared" si="4"/>
        <v>10</v>
      </c>
      <c r="G53" s="161">
        <v>0</v>
      </c>
      <c r="H53" s="161">
        <v>0</v>
      </c>
      <c r="I53" s="161">
        <v>10</v>
      </c>
      <c r="J53" s="161">
        <v>0</v>
      </c>
      <c r="K53" s="162">
        <f t="shared" si="2"/>
        <v>0</v>
      </c>
    </row>
    <row r="54" spans="1:11" s="155" customFormat="1">
      <c r="A54" s="119" t="s">
        <v>215</v>
      </c>
      <c r="B54" s="120" t="s">
        <v>215</v>
      </c>
      <c r="C54" s="158" t="s">
        <v>257</v>
      </c>
      <c r="D54" s="159" t="s">
        <v>4</v>
      </c>
      <c r="E54" s="160">
        <v>0</v>
      </c>
      <c r="F54" s="161">
        <f t="shared" si="4"/>
        <v>1</v>
      </c>
      <c r="G54" s="161">
        <v>0</v>
      </c>
      <c r="H54" s="161">
        <v>0</v>
      </c>
      <c r="I54" s="161">
        <v>1</v>
      </c>
      <c r="J54" s="161">
        <v>0</v>
      </c>
      <c r="K54" s="162">
        <f t="shared" si="2"/>
        <v>0</v>
      </c>
    </row>
    <row r="55" spans="1:11" s="155" customFormat="1">
      <c r="A55" s="119" t="s">
        <v>216</v>
      </c>
      <c r="B55" s="120" t="s">
        <v>216</v>
      </c>
      <c r="C55" s="158" t="s">
        <v>337</v>
      </c>
      <c r="D55" s="159" t="s">
        <v>4</v>
      </c>
      <c r="E55" s="160">
        <v>0</v>
      </c>
      <c r="F55" s="161">
        <f t="shared" si="4"/>
        <v>1</v>
      </c>
      <c r="G55" s="161">
        <v>0</v>
      </c>
      <c r="H55" s="161">
        <v>0</v>
      </c>
      <c r="I55" s="161">
        <v>1</v>
      </c>
      <c r="J55" s="161">
        <v>0</v>
      </c>
      <c r="K55" s="162">
        <f t="shared" si="2"/>
        <v>0</v>
      </c>
    </row>
    <row r="56" spans="1:11" s="155" customFormat="1">
      <c r="A56" s="119" t="s">
        <v>217</v>
      </c>
      <c r="B56" s="120" t="s">
        <v>217</v>
      </c>
      <c r="C56" s="158" t="s">
        <v>350</v>
      </c>
      <c r="D56" s="159" t="s">
        <v>4</v>
      </c>
      <c r="E56" s="160">
        <v>0</v>
      </c>
      <c r="F56" s="161">
        <f t="shared" si="4"/>
        <v>8</v>
      </c>
      <c r="G56" s="161">
        <v>0</v>
      </c>
      <c r="H56" s="161">
        <v>0</v>
      </c>
      <c r="I56" s="161">
        <v>8</v>
      </c>
      <c r="J56" s="161">
        <v>0</v>
      </c>
      <c r="K56" s="162">
        <f t="shared" si="2"/>
        <v>0</v>
      </c>
    </row>
    <row r="57" spans="1:11" s="155" customFormat="1">
      <c r="A57" s="119" t="s">
        <v>228</v>
      </c>
      <c r="B57" s="120" t="s">
        <v>228</v>
      </c>
      <c r="C57" s="158" t="s">
        <v>624</v>
      </c>
      <c r="D57" s="159" t="s">
        <v>4</v>
      </c>
      <c r="E57" s="160">
        <v>0</v>
      </c>
      <c r="F57" s="161">
        <f t="shared" si="4"/>
        <v>8</v>
      </c>
      <c r="G57" s="161">
        <v>0</v>
      </c>
      <c r="H57" s="161">
        <v>0</v>
      </c>
      <c r="I57" s="161">
        <v>8</v>
      </c>
      <c r="J57" s="161">
        <v>0</v>
      </c>
      <c r="K57" s="162">
        <f t="shared" si="2"/>
        <v>0</v>
      </c>
    </row>
    <row r="58" spans="1:11" s="155" customFormat="1">
      <c r="A58" s="119" t="s">
        <v>229</v>
      </c>
      <c r="B58" s="120" t="s">
        <v>229</v>
      </c>
      <c r="C58" s="158" t="s">
        <v>187</v>
      </c>
      <c r="D58" s="159" t="s">
        <v>4</v>
      </c>
      <c r="E58" s="160">
        <v>0</v>
      </c>
      <c r="F58" s="161">
        <f t="shared" si="4"/>
        <v>8</v>
      </c>
      <c r="G58" s="161">
        <v>0</v>
      </c>
      <c r="H58" s="161">
        <v>0</v>
      </c>
      <c r="I58" s="161">
        <v>8</v>
      </c>
      <c r="J58" s="161">
        <v>0</v>
      </c>
      <c r="K58" s="162">
        <f t="shared" si="2"/>
        <v>0</v>
      </c>
    </row>
    <row r="59" spans="1:11" s="155" customFormat="1">
      <c r="A59" s="119" t="s">
        <v>230</v>
      </c>
      <c r="B59" s="120" t="s">
        <v>230</v>
      </c>
      <c r="C59" s="158"/>
      <c r="D59" s="159"/>
      <c r="E59" s="160">
        <v>0</v>
      </c>
      <c r="F59" s="161"/>
      <c r="G59" s="161"/>
      <c r="H59" s="161"/>
      <c r="I59" s="161"/>
      <c r="J59" s="161"/>
      <c r="K59" s="162">
        <f t="shared" si="2"/>
        <v>0</v>
      </c>
    </row>
    <row r="60" spans="1:11" s="155" customFormat="1">
      <c r="A60" s="119" t="s">
        <v>231</v>
      </c>
      <c r="B60" s="120" t="s">
        <v>231</v>
      </c>
      <c r="C60" s="158" t="s">
        <v>629</v>
      </c>
      <c r="D60" s="159"/>
      <c r="E60" s="160">
        <v>0</v>
      </c>
      <c r="F60" s="161"/>
      <c r="G60" s="161"/>
      <c r="H60" s="161"/>
      <c r="I60" s="161"/>
      <c r="J60" s="161"/>
      <c r="K60" s="162">
        <f t="shared" si="2"/>
        <v>0</v>
      </c>
    </row>
    <row r="61" spans="1:11" s="155" customFormat="1">
      <c r="A61" s="119" t="s">
        <v>232</v>
      </c>
      <c r="B61" s="120" t="s">
        <v>232</v>
      </c>
      <c r="C61" s="158" t="s">
        <v>627</v>
      </c>
      <c r="D61" s="159" t="s">
        <v>4</v>
      </c>
      <c r="E61" s="160">
        <v>0</v>
      </c>
      <c r="F61" s="161">
        <f t="shared" ref="F61:F76" si="5">SUM(G61:J61)</f>
        <v>1</v>
      </c>
      <c r="G61" s="161">
        <v>0</v>
      </c>
      <c r="H61" s="161">
        <v>0</v>
      </c>
      <c r="I61" s="161">
        <v>0</v>
      </c>
      <c r="J61" s="161">
        <v>1</v>
      </c>
      <c r="K61" s="162">
        <f t="shared" si="2"/>
        <v>0</v>
      </c>
    </row>
    <row r="62" spans="1:11" s="155" customFormat="1">
      <c r="A62" s="119" t="s">
        <v>233</v>
      </c>
      <c r="B62" s="120" t="s">
        <v>233</v>
      </c>
      <c r="C62" s="158" t="s">
        <v>340</v>
      </c>
      <c r="D62" s="159" t="s">
        <v>4</v>
      </c>
      <c r="E62" s="160">
        <v>0</v>
      </c>
      <c r="F62" s="161">
        <f t="shared" si="5"/>
        <v>1</v>
      </c>
      <c r="G62" s="161">
        <v>0</v>
      </c>
      <c r="H62" s="161">
        <v>0</v>
      </c>
      <c r="I62" s="161">
        <v>0</v>
      </c>
      <c r="J62" s="161">
        <v>1</v>
      </c>
      <c r="K62" s="162">
        <f t="shared" si="2"/>
        <v>0</v>
      </c>
    </row>
    <row r="63" spans="1:11" s="155" customFormat="1" ht="31.5">
      <c r="A63" s="119" t="s">
        <v>234</v>
      </c>
      <c r="B63" s="120" t="s">
        <v>234</v>
      </c>
      <c r="C63" s="158" t="s">
        <v>347</v>
      </c>
      <c r="D63" s="159" t="s">
        <v>4</v>
      </c>
      <c r="E63" s="160">
        <v>0</v>
      </c>
      <c r="F63" s="161">
        <f t="shared" si="5"/>
        <v>10</v>
      </c>
      <c r="G63" s="161">
        <v>0</v>
      </c>
      <c r="H63" s="161">
        <v>0</v>
      </c>
      <c r="I63" s="161">
        <v>0</v>
      </c>
      <c r="J63" s="161">
        <v>10</v>
      </c>
      <c r="K63" s="162">
        <f t="shared" si="2"/>
        <v>0</v>
      </c>
    </row>
    <row r="64" spans="1:11" s="155" customFormat="1">
      <c r="A64" s="119" t="s">
        <v>235</v>
      </c>
      <c r="B64" s="120" t="s">
        <v>235</v>
      </c>
      <c r="C64" s="158" t="s">
        <v>341</v>
      </c>
      <c r="D64" s="159" t="s">
        <v>4</v>
      </c>
      <c r="E64" s="160">
        <v>0</v>
      </c>
      <c r="F64" s="161">
        <f t="shared" si="5"/>
        <v>1</v>
      </c>
      <c r="G64" s="161">
        <v>0</v>
      </c>
      <c r="H64" s="161">
        <v>0</v>
      </c>
      <c r="I64" s="161">
        <v>0</v>
      </c>
      <c r="J64" s="161">
        <v>1</v>
      </c>
      <c r="K64" s="162">
        <f t="shared" si="2"/>
        <v>0</v>
      </c>
    </row>
    <row r="65" spans="1:11" s="155" customFormat="1">
      <c r="A65" s="119" t="s">
        <v>236</v>
      </c>
      <c r="B65" s="120" t="s">
        <v>236</v>
      </c>
      <c r="C65" s="158" t="s">
        <v>342</v>
      </c>
      <c r="D65" s="159" t="s">
        <v>4</v>
      </c>
      <c r="E65" s="160">
        <v>0</v>
      </c>
      <c r="F65" s="161">
        <f t="shared" si="5"/>
        <v>1</v>
      </c>
      <c r="G65" s="161">
        <v>0</v>
      </c>
      <c r="H65" s="161">
        <v>0</v>
      </c>
      <c r="I65" s="161">
        <v>0</v>
      </c>
      <c r="J65" s="161">
        <v>1</v>
      </c>
      <c r="K65" s="162">
        <f t="shared" si="2"/>
        <v>0</v>
      </c>
    </row>
    <row r="66" spans="1:11" s="155" customFormat="1">
      <c r="A66" s="119" t="s">
        <v>237</v>
      </c>
      <c r="B66" s="120" t="s">
        <v>237</v>
      </c>
      <c r="C66" s="158" t="s">
        <v>343</v>
      </c>
      <c r="D66" s="159" t="s">
        <v>4</v>
      </c>
      <c r="E66" s="160">
        <v>0</v>
      </c>
      <c r="F66" s="161">
        <f t="shared" si="5"/>
        <v>1</v>
      </c>
      <c r="G66" s="161">
        <v>0</v>
      </c>
      <c r="H66" s="161">
        <v>0</v>
      </c>
      <c r="I66" s="161">
        <v>0</v>
      </c>
      <c r="J66" s="161">
        <v>1</v>
      </c>
      <c r="K66" s="162">
        <f t="shared" si="2"/>
        <v>0</v>
      </c>
    </row>
    <row r="67" spans="1:11" s="155" customFormat="1">
      <c r="A67" s="119" t="s">
        <v>238</v>
      </c>
      <c r="B67" s="120" t="s">
        <v>238</v>
      </c>
      <c r="C67" s="158" t="s">
        <v>344</v>
      </c>
      <c r="D67" s="159" t="s">
        <v>4</v>
      </c>
      <c r="E67" s="160">
        <v>0</v>
      </c>
      <c r="F67" s="161">
        <f t="shared" si="5"/>
        <v>1</v>
      </c>
      <c r="G67" s="161">
        <v>0</v>
      </c>
      <c r="H67" s="161">
        <v>0</v>
      </c>
      <c r="I67" s="161">
        <v>0</v>
      </c>
      <c r="J67" s="161">
        <v>1</v>
      </c>
      <c r="K67" s="162">
        <f t="shared" si="2"/>
        <v>0</v>
      </c>
    </row>
    <row r="68" spans="1:11" s="155" customFormat="1">
      <c r="A68" s="119" t="s">
        <v>239</v>
      </c>
      <c r="B68" s="120" t="s">
        <v>239</v>
      </c>
      <c r="C68" s="158" t="s">
        <v>345</v>
      </c>
      <c r="D68" s="159" t="s">
        <v>4</v>
      </c>
      <c r="E68" s="160">
        <v>0</v>
      </c>
      <c r="F68" s="161">
        <f t="shared" si="5"/>
        <v>1</v>
      </c>
      <c r="G68" s="161">
        <v>0</v>
      </c>
      <c r="H68" s="161">
        <v>0</v>
      </c>
      <c r="I68" s="161">
        <v>0</v>
      </c>
      <c r="J68" s="161">
        <v>1</v>
      </c>
      <c r="K68" s="162">
        <f t="shared" si="2"/>
        <v>0</v>
      </c>
    </row>
    <row r="69" spans="1:11" s="155" customFormat="1">
      <c r="A69" s="119" t="s">
        <v>240</v>
      </c>
      <c r="B69" s="120" t="s">
        <v>240</v>
      </c>
      <c r="C69" s="158" t="s">
        <v>55</v>
      </c>
      <c r="D69" s="159" t="s">
        <v>4</v>
      </c>
      <c r="E69" s="160">
        <v>0</v>
      </c>
      <c r="F69" s="161">
        <f t="shared" si="5"/>
        <v>1</v>
      </c>
      <c r="G69" s="161">
        <v>0</v>
      </c>
      <c r="H69" s="161">
        <v>0</v>
      </c>
      <c r="I69" s="161">
        <v>0</v>
      </c>
      <c r="J69" s="161">
        <v>1</v>
      </c>
      <c r="K69" s="162">
        <f t="shared" si="2"/>
        <v>0</v>
      </c>
    </row>
    <row r="70" spans="1:11" s="155" customFormat="1">
      <c r="A70" s="119" t="s">
        <v>241</v>
      </c>
      <c r="B70" s="120" t="s">
        <v>241</v>
      </c>
      <c r="C70" s="158" t="s">
        <v>348</v>
      </c>
      <c r="D70" s="159" t="s">
        <v>4</v>
      </c>
      <c r="E70" s="160">
        <v>0</v>
      </c>
      <c r="F70" s="161">
        <f t="shared" si="5"/>
        <v>4</v>
      </c>
      <c r="G70" s="161">
        <v>0</v>
      </c>
      <c r="H70" s="161">
        <v>0</v>
      </c>
      <c r="I70" s="161">
        <v>0</v>
      </c>
      <c r="J70" s="161">
        <v>4</v>
      </c>
      <c r="K70" s="162">
        <f t="shared" si="2"/>
        <v>0</v>
      </c>
    </row>
    <row r="71" spans="1:11" s="155" customFormat="1">
      <c r="A71" s="119" t="s">
        <v>242</v>
      </c>
      <c r="B71" s="120" t="s">
        <v>242</v>
      </c>
      <c r="C71" s="158" t="s">
        <v>349</v>
      </c>
      <c r="D71" s="159" t="s">
        <v>4</v>
      </c>
      <c r="E71" s="160">
        <v>0</v>
      </c>
      <c r="F71" s="161">
        <f t="shared" si="5"/>
        <v>20</v>
      </c>
      <c r="G71" s="161">
        <v>0</v>
      </c>
      <c r="H71" s="161">
        <v>0</v>
      </c>
      <c r="I71" s="161">
        <v>0</v>
      </c>
      <c r="J71" s="161">
        <v>20</v>
      </c>
      <c r="K71" s="162">
        <f t="shared" si="2"/>
        <v>0</v>
      </c>
    </row>
    <row r="72" spans="1:11" s="155" customFormat="1">
      <c r="A72" s="119" t="s">
        <v>243</v>
      </c>
      <c r="B72" s="120" t="s">
        <v>243</v>
      </c>
      <c r="C72" s="158" t="s">
        <v>257</v>
      </c>
      <c r="D72" s="159" t="s">
        <v>4</v>
      </c>
      <c r="E72" s="160">
        <v>0</v>
      </c>
      <c r="F72" s="161">
        <f t="shared" si="5"/>
        <v>1</v>
      </c>
      <c r="G72" s="161">
        <v>0</v>
      </c>
      <c r="H72" s="161">
        <v>0</v>
      </c>
      <c r="I72" s="161">
        <v>0</v>
      </c>
      <c r="J72" s="161">
        <v>1</v>
      </c>
      <c r="K72" s="162">
        <f t="shared" si="2"/>
        <v>0</v>
      </c>
    </row>
    <row r="73" spans="1:11" s="155" customFormat="1">
      <c r="A73" s="119" t="s">
        <v>244</v>
      </c>
      <c r="B73" s="120" t="s">
        <v>244</v>
      </c>
      <c r="C73" s="158" t="s">
        <v>337</v>
      </c>
      <c r="D73" s="159" t="s">
        <v>4</v>
      </c>
      <c r="E73" s="160">
        <v>0</v>
      </c>
      <c r="F73" s="161">
        <f t="shared" si="5"/>
        <v>4</v>
      </c>
      <c r="G73" s="161">
        <v>0</v>
      </c>
      <c r="H73" s="161">
        <v>0</v>
      </c>
      <c r="I73" s="161">
        <v>0</v>
      </c>
      <c r="J73" s="161">
        <v>4</v>
      </c>
      <c r="K73" s="162">
        <f t="shared" si="2"/>
        <v>0</v>
      </c>
    </row>
    <row r="74" spans="1:11" s="155" customFormat="1">
      <c r="A74" s="119" t="s">
        <v>245</v>
      </c>
      <c r="B74" s="120" t="s">
        <v>245</v>
      </c>
      <c r="C74" s="158" t="s">
        <v>350</v>
      </c>
      <c r="D74" s="159" t="s">
        <v>4</v>
      </c>
      <c r="E74" s="160">
        <v>0</v>
      </c>
      <c r="F74" s="161">
        <f t="shared" si="5"/>
        <v>12</v>
      </c>
      <c r="G74" s="161">
        <v>0</v>
      </c>
      <c r="H74" s="161">
        <v>0</v>
      </c>
      <c r="I74" s="161">
        <v>0</v>
      </c>
      <c r="J74" s="161">
        <v>12</v>
      </c>
      <c r="K74" s="162">
        <f t="shared" si="2"/>
        <v>0</v>
      </c>
    </row>
    <row r="75" spans="1:11" s="155" customFormat="1">
      <c r="A75" s="119" t="s">
        <v>246</v>
      </c>
      <c r="B75" s="120" t="s">
        <v>246</v>
      </c>
      <c r="C75" s="158" t="s">
        <v>624</v>
      </c>
      <c r="D75" s="159" t="s">
        <v>4</v>
      </c>
      <c r="E75" s="160">
        <v>0</v>
      </c>
      <c r="F75" s="161">
        <f t="shared" si="5"/>
        <v>12</v>
      </c>
      <c r="G75" s="161">
        <v>0</v>
      </c>
      <c r="H75" s="161">
        <v>0</v>
      </c>
      <c r="I75" s="161">
        <v>0</v>
      </c>
      <c r="J75" s="161">
        <v>12</v>
      </c>
      <c r="K75" s="162">
        <f t="shared" si="2"/>
        <v>0</v>
      </c>
    </row>
    <row r="76" spans="1:11" s="155" customFormat="1">
      <c r="A76" s="119" t="s">
        <v>247</v>
      </c>
      <c r="B76" s="120" t="s">
        <v>247</v>
      </c>
      <c r="C76" s="158" t="s">
        <v>187</v>
      </c>
      <c r="D76" s="159" t="s">
        <v>4</v>
      </c>
      <c r="E76" s="160">
        <v>0</v>
      </c>
      <c r="F76" s="161">
        <f t="shared" si="5"/>
        <v>12</v>
      </c>
      <c r="G76" s="161">
        <v>0</v>
      </c>
      <c r="H76" s="161">
        <v>0</v>
      </c>
      <c r="I76" s="161">
        <v>0</v>
      </c>
      <c r="J76" s="161">
        <v>12</v>
      </c>
      <c r="K76" s="162">
        <f t="shared" ref="K76:K89" si="6">F76*E76</f>
        <v>0</v>
      </c>
    </row>
    <row r="77" spans="1:11" s="2" customFormat="1" ht="31.5">
      <c r="A77" s="119" t="s">
        <v>248</v>
      </c>
      <c r="B77" s="120" t="s">
        <v>248</v>
      </c>
      <c r="C77" s="147" t="s">
        <v>635</v>
      </c>
      <c r="D77" s="148" t="s">
        <v>4</v>
      </c>
      <c r="E77" s="160">
        <v>0</v>
      </c>
      <c r="F77" s="171">
        <f t="shared" si="1"/>
        <v>3</v>
      </c>
      <c r="G77" s="150">
        <v>1</v>
      </c>
      <c r="H77" s="150">
        <v>1</v>
      </c>
      <c r="I77" s="161">
        <v>0</v>
      </c>
      <c r="J77" s="150">
        <v>1</v>
      </c>
      <c r="K77" s="162">
        <f t="shared" si="6"/>
        <v>0</v>
      </c>
    </row>
    <row r="78" spans="1:11" s="2" customFormat="1">
      <c r="A78" s="119" t="s">
        <v>249</v>
      </c>
      <c r="B78" s="120" t="s">
        <v>249</v>
      </c>
      <c r="C78" s="158" t="s">
        <v>631</v>
      </c>
      <c r="D78" s="148" t="s">
        <v>4</v>
      </c>
      <c r="E78" s="160">
        <v>0</v>
      </c>
      <c r="F78" s="171">
        <f t="shared" si="1"/>
        <v>5</v>
      </c>
      <c r="G78" s="150">
        <v>3</v>
      </c>
      <c r="H78" s="150">
        <v>1</v>
      </c>
      <c r="I78" s="161">
        <v>0</v>
      </c>
      <c r="J78" s="150">
        <v>1</v>
      </c>
      <c r="K78" s="162">
        <f t="shared" si="6"/>
        <v>0</v>
      </c>
    </row>
    <row r="79" spans="1:11" s="2" customFormat="1" ht="47.25">
      <c r="A79" s="119" t="s">
        <v>250</v>
      </c>
      <c r="B79" s="120" t="s">
        <v>250</v>
      </c>
      <c r="C79" s="147" t="s">
        <v>633</v>
      </c>
      <c r="D79" s="148" t="s">
        <v>4</v>
      </c>
      <c r="E79" s="160">
        <v>0</v>
      </c>
      <c r="F79" s="150">
        <f t="shared" si="1"/>
        <v>2</v>
      </c>
      <c r="G79" s="150">
        <v>0</v>
      </c>
      <c r="H79" s="150">
        <v>1</v>
      </c>
      <c r="I79" s="161">
        <v>0</v>
      </c>
      <c r="J79" s="150">
        <v>1</v>
      </c>
      <c r="K79" s="162">
        <f t="shared" si="6"/>
        <v>0</v>
      </c>
    </row>
    <row r="80" spans="1:11" s="155" customFormat="1" ht="47.25">
      <c r="A80" s="119" t="s">
        <v>251</v>
      </c>
      <c r="B80" s="120" t="s">
        <v>251</v>
      </c>
      <c r="C80" s="158" t="s">
        <v>634</v>
      </c>
      <c r="D80" s="159" t="s">
        <v>4</v>
      </c>
      <c r="E80" s="160">
        <v>0</v>
      </c>
      <c r="F80" s="161">
        <f t="shared" si="1"/>
        <v>2</v>
      </c>
      <c r="G80" s="161">
        <v>1</v>
      </c>
      <c r="H80" s="161">
        <v>0</v>
      </c>
      <c r="I80" s="161">
        <v>0</v>
      </c>
      <c r="J80" s="161">
        <v>1</v>
      </c>
      <c r="K80" s="162">
        <f t="shared" si="6"/>
        <v>0</v>
      </c>
    </row>
    <row r="81" spans="1:11" s="155" customFormat="1" ht="31.5">
      <c r="A81" s="119" t="s">
        <v>252</v>
      </c>
      <c r="B81" s="120" t="s">
        <v>252</v>
      </c>
      <c r="C81" s="158" t="s">
        <v>637</v>
      </c>
      <c r="D81" s="159" t="s">
        <v>4</v>
      </c>
      <c r="E81" s="160">
        <v>0</v>
      </c>
      <c r="F81" s="161">
        <f t="shared" ref="F81:F88" si="7">SUM(G81:J81)</f>
        <v>7</v>
      </c>
      <c r="G81" s="161">
        <v>3</v>
      </c>
      <c r="H81" s="161">
        <v>3</v>
      </c>
      <c r="I81" s="161">
        <v>1</v>
      </c>
      <c r="J81" s="161">
        <v>0</v>
      </c>
      <c r="K81" s="162">
        <f t="shared" si="6"/>
        <v>0</v>
      </c>
    </row>
    <row r="82" spans="1:11" s="155" customFormat="1" ht="31.5">
      <c r="A82" s="119" t="s">
        <v>253</v>
      </c>
      <c r="B82" s="120" t="s">
        <v>253</v>
      </c>
      <c r="C82" s="158" t="s">
        <v>638</v>
      </c>
      <c r="D82" s="159" t="s">
        <v>4</v>
      </c>
      <c r="E82" s="160">
        <v>0</v>
      </c>
      <c r="F82" s="161">
        <f t="shared" si="7"/>
        <v>5</v>
      </c>
      <c r="G82" s="161">
        <v>0</v>
      </c>
      <c r="H82" s="161">
        <v>4</v>
      </c>
      <c r="I82" s="161">
        <v>1</v>
      </c>
      <c r="J82" s="161">
        <v>0</v>
      </c>
      <c r="K82" s="162">
        <f t="shared" si="6"/>
        <v>0</v>
      </c>
    </row>
    <row r="83" spans="1:11" s="155" customFormat="1">
      <c r="A83" s="119" t="s">
        <v>254</v>
      </c>
      <c r="B83" s="120" t="s">
        <v>254</v>
      </c>
      <c r="C83" s="158" t="s">
        <v>636</v>
      </c>
      <c r="D83" s="159" t="s">
        <v>4</v>
      </c>
      <c r="E83" s="160">
        <v>0</v>
      </c>
      <c r="F83" s="161">
        <f t="shared" si="7"/>
        <v>1</v>
      </c>
      <c r="G83" s="161">
        <v>1</v>
      </c>
      <c r="H83" s="161">
        <v>0</v>
      </c>
      <c r="I83" s="161">
        <v>0</v>
      </c>
      <c r="J83" s="161">
        <v>0</v>
      </c>
      <c r="K83" s="162">
        <f t="shared" si="6"/>
        <v>0</v>
      </c>
    </row>
    <row r="84" spans="1:11" s="155" customFormat="1">
      <c r="A84" s="119" t="s">
        <v>255</v>
      </c>
      <c r="B84" s="120" t="s">
        <v>255</v>
      </c>
      <c r="C84" s="158"/>
      <c r="D84" s="159"/>
      <c r="E84" s="160">
        <v>0</v>
      </c>
      <c r="F84" s="161"/>
      <c r="G84" s="161"/>
      <c r="H84" s="161"/>
      <c r="I84" s="161"/>
      <c r="J84" s="161"/>
      <c r="K84" s="162">
        <f t="shared" si="6"/>
        <v>0</v>
      </c>
    </row>
    <row r="85" spans="1:11" s="155" customFormat="1" ht="31.5">
      <c r="A85" s="119" t="s">
        <v>256</v>
      </c>
      <c r="B85" s="120" t="s">
        <v>256</v>
      </c>
      <c r="C85" s="158" t="s">
        <v>661</v>
      </c>
      <c r="D85" s="159" t="s">
        <v>4</v>
      </c>
      <c r="E85" s="160">
        <v>0</v>
      </c>
      <c r="F85" s="161">
        <f t="shared" si="7"/>
        <v>2</v>
      </c>
      <c r="G85" s="161">
        <v>1</v>
      </c>
      <c r="H85" s="161">
        <v>0</v>
      </c>
      <c r="I85" s="161">
        <v>1</v>
      </c>
      <c r="J85" s="161">
        <v>0</v>
      </c>
      <c r="K85" s="162">
        <f t="shared" si="6"/>
        <v>0</v>
      </c>
    </row>
    <row r="86" spans="1:11" s="155" customFormat="1">
      <c r="A86" s="119" t="s">
        <v>696</v>
      </c>
      <c r="B86" s="120" t="s">
        <v>696</v>
      </c>
      <c r="C86" s="158" t="s">
        <v>662</v>
      </c>
      <c r="D86" s="159" t="s">
        <v>4</v>
      </c>
      <c r="E86" s="160">
        <v>0</v>
      </c>
      <c r="F86" s="161">
        <f t="shared" si="7"/>
        <v>2</v>
      </c>
      <c r="G86" s="161">
        <v>1</v>
      </c>
      <c r="H86" s="161">
        <v>0</v>
      </c>
      <c r="I86" s="161">
        <v>1</v>
      </c>
      <c r="J86" s="161">
        <v>0</v>
      </c>
      <c r="K86" s="162">
        <f t="shared" si="6"/>
        <v>0</v>
      </c>
    </row>
    <row r="87" spans="1:11" s="155" customFormat="1" ht="31.5">
      <c r="A87" s="119" t="s">
        <v>697</v>
      </c>
      <c r="B87" s="120" t="s">
        <v>697</v>
      </c>
      <c r="C87" s="158" t="s">
        <v>659</v>
      </c>
      <c r="D87" s="159" t="s">
        <v>4</v>
      </c>
      <c r="E87" s="160">
        <v>0</v>
      </c>
      <c r="F87" s="161">
        <f t="shared" si="7"/>
        <v>2</v>
      </c>
      <c r="G87" s="161">
        <v>1</v>
      </c>
      <c r="H87" s="161">
        <v>0</v>
      </c>
      <c r="I87" s="161">
        <v>1</v>
      </c>
      <c r="J87" s="161">
        <v>0</v>
      </c>
      <c r="K87" s="162">
        <f t="shared" si="6"/>
        <v>0</v>
      </c>
    </row>
    <row r="88" spans="1:11" s="155" customFormat="1">
      <c r="A88" s="119" t="s">
        <v>698</v>
      </c>
      <c r="B88" s="120" t="s">
        <v>698</v>
      </c>
      <c r="C88" s="97" t="s">
        <v>660</v>
      </c>
      <c r="D88" s="98" t="s">
        <v>4</v>
      </c>
      <c r="E88" s="160">
        <v>0</v>
      </c>
      <c r="F88" s="161">
        <f t="shared" si="7"/>
        <v>2</v>
      </c>
      <c r="G88" s="161">
        <v>1</v>
      </c>
      <c r="H88" s="161">
        <v>0</v>
      </c>
      <c r="I88" s="161">
        <v>1</v>
      </c>
      <c r="J88" s="161">
        <v>0</v>
      </c>
      <c r="K88" s="162">
        <f t="shared" si="6"/>
        <v>0</v>
      </c>
    </row>
    <row r="89" spans="1:11" s="155" customFormat="1">
      <c r="A89" s="119" t="s">
        <v>699</v>
      </c>
      <c r="B89" s="120" t="s">
        <v>699</v>
      </c>
      <c r="C89" s="158"/>
      <c r="D89" s="159"/>
      <c r="E89" s="160">
        <v>0</v>
      </c>
      <c r="F89" s="161"/>
      <c r="G89" s="161"/>
      <c r="H89" s="161"/>
      <c r="I89" s="161"/>
      <c r="J89" s="161"/>
      <c r="K89" s="162">
        <f t="shared" si="6"/>
        <v>0</v>
      </c>
    </row>
    <row r="90" spans="1:11" s="2" customFormat="1">
      <c r="A90" s="119" t="s">
        <v>700</v>
      </c>
      <c r="B90" s="120" t="s">
        <v>700</v>
      </c>
      <c r="C90" s="147" t="s">
        <v>632</v>
      </c>
      <c r="D90" s="148" t="s">
        <v>3</v>
      </c>
      <c r="E90" s="160">
        <v>0</v>
      </c>
      <c r="F90" s="150">
        <f t="shared" ref="F90:F130" si="8">SUM(G90:J90)</f>
        <v>11730</v>
      </c>
      <c r="G90" s="150">
        <v>4220</v>
      </c>
      <c r="H90" s="150">
        <v>4440</v>
      </c>
      <c r="I90" s="161">
        <v>2560</v>
      </c>
      <c r="J90" s="150">
        <v>510</v>
      </c>
      <c r="K90" s="151">
        <f t="shared" ref="K90:K156" si="9">F90*E90</f>
        <v>0</v>
      </c>
    </row>
    <row r="91" spans="1:11" s="2" customFormat="1" ht="31.5">
      <c r="A91" s="119" t="s">
        <v>701</v>
      </c>
      <c r="B91" s="120" t="s">
        <v>701</v>
      </c>
      <c r="C91" s="147" t="s">
        <v>651</v>
      </c>
      <c r="D91" s="148" t="s">
        <v>3</v>
      </c>
      <c r="E91" s="160">
        <v>0</v>
      </c>
      <c r="F91" s="150">
        <f t="shared" si="8"/>
        <v>110</v>
      </c>
      <c r="G91" s="150">
        <v>110</v>
      </c>
      <c r="H91" s="150">
        <v>0</v>
      </c>
      <c r="I91" s="161">
        <v>0</v>
      </c>
      <c r="J91" s="150">
        <v>0</v>
      </c>
      <c r="K91" s="151">
        <f t="shared" si="9"/>
        <v>0</v>
      </c>
    </row>
    <row r="92" spans="1:11" s="155" customFormat="1" ht="31.5">
      <c r="A92" s="119" t="s">
        <v>702</v>
      </c>
      <c r="B92" s="120" t="s">
        <v>702</v>
      </c>
      <c r="C92" s="158" t="s">
        <v>652</v>
      </c>
      <c r="D92" s="159" t="s">
        <v>3</v>
      </c>
      <c r="E92" s="160">
        <v>0</v>
      </c>
      <c r="F92" s="161">
        <f t="shared" si="8"/>
        <v>115</v>
      </c>
      <c r="G92" s="161">
        <v>60</v>
      </c>
      <c r="H92" s="161">
        <v>55</v>
      </c>
      <c r="I92" s="161">
        <v>0</v>
      </c>
      <c r="J92" s="161">
        <v>0</v>
      </c>
      <c r="K92" s="162">
        <f t="shared" si="9"/>
        <v>0</v>
      </c>
    </row>
    <row r="93" spans="1:11" s="2" customFormat="1" ht="31.5">
      <c r="A93" s="119" t="s">
        <v>703</v>
      </c>
      <c r="B93" s="120" t="s">
        <v>703</v>
      </c>
      <c r="C93" s="158" t="s">
        <v>653</v>
      </c>
      <c r="D93" s="148" t="s">
        <v>3</v>
      </c>
      <c r="E93" s="160">
        <v>0</v>
      </c>
      <c r="F93" s="150">
        <f t="shared" si="8"/>
        <v>210</v>
      </c>
      <c r="G93" s="150">
        <v>50</v>
      </c>
      <c r="H93" s="150">
        <v>0</v>
      </c>
      <c r="I93" s="161">
        <v>0</v>
      </c>
      <c r="J93" s="150">
        <v>160</v>
      </c>
      <c r="K93" s="151">
        <f t="shared" si="9"/>
        <v>0</v>
      </c>
    </row>
    <row r="94" spans="1:11" s="2" customFormat="1" ht="31.5">
      <c r="A94" s="119" t="s">
        <v>704</v>
      </c>
      <c r="B94" s="120" t="s">
        <v>704</v>
      </c>
      <c r="C94" s="158" t="s">
        <v>447</v>
      </c>
      <c r="D94" s="148" t="s">
        <v>3</v>
      </c>
      <c r="E94" s="160">
        <v>0</v>
      </c>
      <c r="F94" s="150">
        <f t="shared" si="8"/>
        <v>360</v>
      </c>
      <c r="G94" s="150">
        <v>240</v>
      </c>
      <c r="H94" s="150">
        <v>110</v>
      </c>
      <c r="I94" s="161">
        <v>10</v>
      </c>
      <c r="J94" s="150">
        <v>0</v>
      </c>
      <c r="K94" s="151">
        <f t="shared" si="9"/>
        <v>0</v>
      </c>
    </row>
    <row r="95" spans="1:11" s="2" customFormat="1" ht="31.5">
      <c r="A95" s="119" t="s">
        <v>705</v>
      </c>
      <c r="B95" s="120" t="s">
        <v>705</v>
      </c>
      <c r="C95" s="158" t="s">
        <v>449</v>
      </c>
      <c r="D95" s="148" t="s">
        <v>3</v>
      </c>
      <c r="E95" s="160">
        <v>0</v>
      </c>
      <c r="F95" s="150">
        <f t="shared" si="8"/>
        <v>175</v>
      </c>
      <c r="G95" s="150">
        <v>45</v>
      </c>
      <c r="H95" s="150">
        <v>0</v>
      </c>
      <c r="I95" s="161">
        <v>0</v>
      </c>
      <c r="J95" s="150">
        <v>130</v>
      </c>
      <c r="K95" s="151">
        <f t="shared" si="9"/>
        <v>0</v>
      </c>
    </row>
    <row r="96" spans="1:11" s="155" customFormat="1" ht="31.5">
      <c r="A96" s="119" t="s">
        <v>706</v>
      </c>
      <c r="B96" s="120" t="s">
        <v>706</v>
      </c>
      <c r="C96" s="158" t="s">
        <v>655</v>
      </c>
      <c r="D96" s="159" t="s">
        <v>3</v>
      </c>
      <c r="E96" s="160">
        <v>0</v>
      </c>
      <c r="F96" s="161">
        <f t="shared" si="8"/>
        <v>85</v>
      </c>
      <c r="G96" s="161">
        <v>0</v>
      </c>
      <c r="H96" s="161">
        <v>60</v>
      </c>
      <c r="I96" s="161">
        <v>25</v>
      </c>
      <c r="J96" s="161">
        <v>0</v>
      </c>
      <c r="K96" s="162">
        <f t="shared" si="9"/>
        <v>0</v>
      </c>
    </row>
    <row r="97" spans="1:11" s="155" customFormat="1" ht="31.5">
      <c r="A97" s="119" t="s">
        <v>707</v>
      </c>
      <c r="B97" s="120" t="s">
        <v>707</v>
      </c>
      <c r="C97" s="158" t="s">
        <v>656</v>
      </c>
      <c r="D97" s="159" t="s">
        <v>3</v>
      </c>
      <c r="E97" s="160">
        <v>0</v>
      </c>
      <c r="F97" s="161">
        <f t="shared" si="8"/>
        <v>320</v>
      </c>
      <c r="G97" s="161">
        <v>0</v>
      </c>
      <c r="H97" s="161">
        <v>320</v>
      </c>
      <c r="I97" s="161">
        <v>0</v>
      </c>
      <c r="J97" s="161">
        <v>0</v>
      </c>
      <c r="K97" s="162">
        <f t="shared" si="9"/>
        <v>0</v>
      </c>
    </row>
    <row r="98" spans="1:11" s="155" customFormat="1">
      <c r="A98" s="119" t="s">
        <v>708</v>
      </c>
      <c r="B98" s="120" t="s">
        <v>708</v>
      </c>
      <c r="C98" s="158" t="s">
        <v>658</v>
      </c>
      <c r="D98" s="159" t="s">
        <v>3</v>
      </c>
      <c r="E98" s="160">
        <v>0</v>
      </c>
      <c r="F98" s="161">
        <f t="shared" si="8"/>
        <v>30</v>
      </c>
      <c r="G98" s="161">
        <v>30</v>
      </c>
      <c r="H98" s="161">
        <v>0</v>
      </c>
      <c r="I98" s="161">
        <v>0</v>
      </c>
      <c r="J98" s="161">
        <v>0</v>
      </c>
      <c r="K98" s="162">
        <f t="shared" si="9"/>
        <v>0</v>
      </c>
    </row>
    <row r="99" spans="1:11" s="2" customFormat="1">
      <c r="A99" s="119" t="s">
        <v>709</v>
      </c>
      <c r="B99" s="120" t="s">
        <v>709</v>
      </c>
      <c r="C99" s="147" t="s">
        <v>645</v>
      </c>
      <c r="D99" s="148" t="s">
        <v>4</v>
      </c>
      <c r="E99" s="160">
        <v>0</v>
      </c>
      <c r="F99" s="150">
        <f t="shared" si="8"/>
        <v>24</v>
      </c>
      <c r="G99" s="150">
        <v>8</v>
      </c>
      <c r="H99" s="150">
        <v>3</v>
      </c>
      <c r="I99" s="161">
        <v>13</v>
      </c>
      <c r="J99" s="150">
        <v>0</v>
      </c>
      <c r="K99" s="151">
        <f t="shared" si="9"/>
        <v>0</v>
      </c>
    </row>
    <row r="100" spans="1:11" s="2" customFormat="1">
      <c r="A100" s="119" t="s">
        <v>710</v>
      </c>
      <c r="B100" s="120" t="s">
        <v>710</v>
      </c>
      <c r="C100" s="158" t="s">
        <v>646</v>
      </c>
      <c r="D100" s="148" t="s">
        <v>4</v>
      </c>
      <c r="E100" s="160">
        <v>0</v>
      </c>
      <c r="F100" s="150">
        <f t="shared" si="8"/>
        <v>37</v>
      </c>
      <c r="G100" s="150">
        <v>9</v>
      </c>
      <c r="H100" s="150">
        <v>18</v>
      </c>
      <c r="I100" s="161">
        <v>9</v>
      </c>
      <c r="J100" s="150">
        <v>1</v>
      </c>
      <c r="K100" s="151">
        <f t="shared" si="9"/>
        <v>0</v>
      </c>
    </row>
    <row r="101" spans="1:11" s="155" customFormat="1">
      <c r="A101" s="119" t="s">
        <v>711</v>
      </c>
      <c r="B101" s="120" t="s">
        <v>711</v>
      </c>
      <c r="C101" s="158" t="s">
        <v>647</v>
      </c>
      <c r="D101" s="159" t="s">
        <v>4</v>
      </c>
      <c r="E101" s="160">
        <v>0</v>
      </c>
      <c r="F101" s="161">
        <f t="shared" si="8"/>
        <v>17</v>
      </c>
      <c r="G101" s="161">
        <v>0</v>
      </c>
      <c r="H101" s="161">
        <v>9</v>
      </c>
      <c r="I101" s="161">
        <v>8</v>
      </c>
      <c r="J101" s="161">
        <v>0</v>
      </c>
      <c r="K101" s="162">
        <f t="shared" si="9"/>
        <v>0</v>
      </c>
    </row>
    <row r="102" spans="1:11" s="155" customFormat="1">
      <c r="A102" s="119" t="s">
        <v>712</v>
      </c>
      <c r="B102" s="120" t="s">
        <v>712</v>
      </c>
      <c r="C102" s="158" t="s">
        <v>648</v>
      </c>
      <c r="D102" s="159" t="s">
        <v>4</v>
      </c>
      <c r="E102" s="160">
        <v>0</v>
      </c>
      <c r="F102" s="161">
        <f t="shared" si="8"/>
        <v>10</v>
      </c>
      <c r="G102" s="161">
        <v>0</v>
      </c>
      <c r="H102" s="161">
        <v>10</v>
      </c>
      <c r="I102" s="161">
        <v>0</v>
      </c>
      <c r="J102" s="161">
        <v>0</v>
      </c>
      <c r="K102" s="162">
        <f t="shared" si="9"/>
        <v>0</v>
      </c>
    </row>
    <row r="103" spans="1:11" s="155" customFormat="1">
      <c r="A103" s="119" t="s">
        <v>713</v>
      </c>
      <c r="B103" s="120" t="s">
        <v>713</v>
      </c>
      <c r="C103" s="158" t="s">
        <v>649</v>
      </c>
      <c r="D103" s="159" t="s">
        <v>4</v>
      </c>
      <c r="E103" s="160">
        <v>0</v>
      </c>
      <c r="F103" s="161">
        <f t="shared" si="8"/>
        <v>1</v>
      </c>
      <c r="G103" s="161">
        <v>0</v>
      </c>
      <c r="H103" s="161">
        <v>0</v>
      </c>
      <c r="I103" s="161">
        <v>1</v>
      </c>
      <c r="J103" s="161">
        <v>0</v>
      </c>
      <c r="K103" s="162">
        <f t="shared" si="9"/>
        <v>0</v>
      </c>
    </row>
    <row r="104" spans="1:11" s="155" customFormat="1">
      <c r="A104" s="119" t="s">
        <v>714</v>
      </c>
      <c r="B104" s="120" t="s">
        <v>714</v>
      </c>
      <c r="C104" s="158" t="s">
        <v>650</v>
      </c>
      <c r="D104" s="159" t="s">
        <v>4</v>
      </c>
      <c r="E104" s="160">
        <v>0</v>
      </c>
      <c r="F104" s="161">
        <f t="shared" si="8"/>
        <v>10</v>
      </c>
      <c r="G104" s="161">
        <v>2</v>
      </c>
      <c r="H104" s="161">
        <v>2</v>
      </c>
      <c r="I104" s="161">
        <v>6</v>
      </c>
      <c r="J104" s="161">
        <v>0</v>
      </c>
      <c r="K104" s="162">
        <f t="shared" si="9"/>
        <v>0</v>
      </c>
    </row>
    <row r="105" spans="1:11" s="155" customFormat="1">
      <c r="A105" s="119" t="s">
        <v>715</v>
      </c>
      <c r="B105" s="120" t="s">
        <v>715</v>
      </c>
      <c r="C105" s="158" t="s">
        <v>338</v>
      </c>
      <c r="D105" s="159" t="s">
        <v>4</v>
      </c>
      <c r="E105" s="160">
        <v>0</v>
      </c>
      <c r="F105" s="161">
        <f t="shared" ref="F105" si="10">SUM(G105:J105)</f>
        <v>22</v>
      </c>
      <c r="G105" s="161">
        <v>8</v>
      </c>
      <c r="H105" s="161">
        <v>8</v>
      </c>
      <c r="I105" s="161">
        <v>6</v>
      </c>
      <c r="J105" s="161">
        <v>0</v>
      </c>
      <c r="K105" s="162">
        <f t="shared" ref="K105" si="11">F105*E105</f>
        <v>0</v>
      </c>
    </row>
    <row r="106" spans="1:11" s="2" customFormat="1">
      <c r="A106" s="119" t="s">
        <v>716</v>
      </c>
      <c r="B106" s="120" t="s">
        <v>716</v>
      </c>
      <c r="C106" s="147" t="s">
        <v>184</v>
      </c>
      <c r="D106" s="148" t="s">
        <v>4</v>
      </c>
      <c r="E106" s="160">
        <v>0</v>
      </c>
      <c r="F106" s="150">
        <f t="shared" si="8"/>
        <v>209</v>
      </c>
      <c r="G106" s="161">
        <f t="shared" ref="G106:H106" si="12">(G99+G100+G101+G102)*2+G103+G104+G105</f>
        <v>44</v>
      </c>
      <c r="H106" s="161">
        <f t="shared" si="12"/>
        <v>90</v>
      </c>
      <c r="I106" s="161">
        <f>(I99+I100+I101+I102)*2+I103+I104+I105</f>
        <v>73</v>
      </c>
      <c r="J106" s="161">
        <f>(J99+J100+J101+J102)*2+J103+J104+J105</f>
        <v>2</v>
      </c>
      <c r="K106" s="151">
        <f t="shared" si="9"/>
        <v>0</v>
      </c>
    </row>
    <row r="107" spans="1:11" s="2" customFormat="1">
      <c r="A107" s="119" t="s">
        <v>717</v>
      </c>
      <c r="B107" s="120" t="s">
        <v>717</v>
      </c>
      <c r="C107" s="147" t="s">
        <v>56</v>
      </c>
      <c r="D107" s="148" t="s">
        <v>4</v>
      </c>
      <c r="E107" s="160">
        <v>0</v>
      </c>
      <c r="F107" s="150">
        <f t="shared" si="8"/>
        <v>118</v>
      </c>
      <c r="G107" s="150">
        <v>48</v>
      </c>
      <c r="H107" s="150">
        <v>40</v>
      </c>
      <c r="I107" s="161">
        <v>30</v>
      </c>
      <c r="J107" s="150">
        <v>0</v>
      </c>
      <c r="K107" s="151">
        <f t="shared" si="9"/>
        <v>0</v>
      </c>
    </row>
    <row r="108" spans="1:11" s="155" customFormat="1">
      <c r="A108" s="119" t="s">
        <v>718</v>
      </c>
      <c r="B108" s="120" t="s">
        <v>718</v>
      </c>
      <c r="C108" s="158" t="s">
        <v>625</v>
      </c>
      <c r="D108" s="159" t="s">
        <v>4</v>
      </c>
      <c r="E108" s="160">
        <v>0</v>
      </c>
      <c r="F108" s="161">
        <f t="shared" si="8"/>
        <v>145</v>
      </c>
      <c r="G108" s="161">
        <v>50</v>
      </c>
      <c r="H108" s="161">
        <v>50</v>
      </c>
      <c r="I108" s="161">
        <v>43</v>
      </c>
      <c r="J108" s="161">
        <v>2</v>
      </c>
      <c r="K108" s="162">
        <f t="shared" si="9"/>
        <v>0</v>
      </c>
    </row>
    <row r="109" spans="1:11" s="2" customFormat="1">
      <c r="A109" s="119" t="s">
        <v>719</v>
      </c>
      <c r="B109" s="120" t="s">
        <v>719</v>
      </c>
      <c r="C109" s="147" t="s">
        <v>186</v>
      </c>
      <c r="D109" s="148" t="s">
        <v>4</v>
      </c>
      <c r="E109" s="160">
        <v>0</v>
      </c>
      <c r="F109" s="150">
        <f t="shared" si="8"/>
        <v>5</v>
      </c>
      <c r="G109" s="171">
        <v>3</v>
      </c>
      <c r="H109" s="171">
        <v>2</v>
      </c>
      <c r="I109" s="161">
        <v>0</v>
      </c>
      <c r="J109" s="150">
        <v>0</v>
      </c>
      <c r="K109" s="151">
        <f t="shared" si="9"/>
        <v>0</v>
      </c>
    </row>
    <row r="110" spans="1:11" s="155" customFormat="1" ht="31.5">
      <c r="A110" s="119" t="s">
        <v>720</v>
      </c>
      <c r="B110" s="120" t="s">
        <v>720</v>
      </c>
      <c r="C110" s="158" t="s">
        <v>683</v>
      </c>
      <c r="D110" s="159" t="s">
        <v>4</v>
      </c>
      <c r="E110" s="160">
        <v>0</v>
      </c>
      <c r="F110" s="161">
        <f t="shared" si="8"/>
        <v>1</v>
      </c>
      <c r="G110" s="171">
        <v>0</v>
      </c>
      <c r="H110" s="171">
        <v>0</v>
      </c>
      <c r="I110" s="161">
        <v>0</v>
      </c>
      <c r="J110" s="161">
        <v>1</v>
      </c>
      <c r="K110" s="162">
        <f t="shared" si="9"/>
        <v>0</v>
      </c>
    </row>
    <row r="111" spans="1:11" s="2" customFormat="1">
      <c r="A111" s="119" t="s">
        <v>721</v>
      </c>
      <c r="B111" s="120" t="s">
        <v>721</v>
      </c>
      <c r="C111" s="158" t="s">
        <v>426</v>
      </c>
      <c r="D111" s="159" t="s">
        <v>3</v>
      </c>
      <c r="E111" s="160">
        <v>0</v>
      </c>
      <c r="F111" s="161">
        <f t="shared" si="8"/>
        <v>200</v>
      </c>
      <c r="G111" s="150">
        <v>20</v>
      </c>
      <c r="H111" s="150">
        <v>20</v>
      </c>
      <c r="I111" s="161">
        <v>160</v>
      </c>
      <c r="J111" s="150">
        <v>0</v>
      </c>
      <c r="K111" s="162">
        <f t="shared" si="9"/>
        <v>0</v>
      </c>
    </row>
    <row r="112" spans="1:11" s="2" customFormat="1">
      <c r="A112" s="119" t="s">
        <v>722</v>
      </c>
      <c r="B112" s="120" t="s">
        <v>722</v>
      </c>
      <c r="C112" s="158" t="s">
        <v>425</v>
      </c>
      <c r="D112" s="159" t="s">
        <v>3</v>
      </c>
      <c r="E112" s="160">
        <v>0</v>
      </c>
      <c r="F112" s="161">
        <f t="shared" si="8"/>
        <v>50</v>
      </c>
      <c r="G112" s="150">
        <v>0</v>
      </c>
      <c r="H112" s="150">
        <v>0</v>
      </c>
      <c r="I112" s="161">
        <v>50</v>
      </c>
      <c r="J112" s="150">
        <v>0</v>
      </c>
      <c r="K112" s="162">
        <f t="shared" si="9"/>
        <v>0</v>
      </c>
    </row>
    <row r="113" spans="1:11" s="155" customFormat="1">
      <c r="A113" s="119" t="s">
        <v>723</v>
      </c>
      <c r="B113" s="120" t="s">
        <v>723</v>
      </c>
      <c r="C113" s="158" t="s">
        <v>406</v>
      </c>
      <c r="D113" s="159" t="s">
        <v>3</v>
      </c>
      <c r="E113" s="160">
        <v>0</v>
      </c>
      <c r="F113" s="161">
        <f t="shared" si="8"/>
        <v>0</v>
      </c>
      <c r="G113" s="161">
        <v>0</v>
      </c>
      <c r="H113" s="161">
        <v>0</v>
      </c>
      <c r="I113" s="161">
        <v>0</v>
      </c>
      <c r="J113" s="161">
        <v>0</v>
      </c>
      <c r="K113" s="162">
        <f t="shared" si="9"/>
        <v>0</v>
      </c>
    </row>
    <row r="114" spans="1:11" s="155" customFormat="1">
      <c r="A114" s="119" t="s">
        <v>724</v>
      </c>
      <c r="B114" s="120" t="s">
        <v>724</v>
      </c>
      <c r="C114" s="158" t="s">
        <v>428</v>
      </c>
      <c r="D114" s="159" t="s">
        <v>3</v>
      </c>
      <c r="E114" s="160">
        <v>0</v>
      </c>
      <c r="F114" s="161">
        <f t="shared" si="8"/>
        <v>400</v>
      </c>
      <c r="G114" s="161">
        <v>120</v>
      </c>
      <c r="H114" s="161">
        <v>180</v>
      </c>
      <c r="I114" s="161">
        <v>100</v>
      </c>
      <c r="J114" s="161">
        <v>0</v>
      </c>
      <c r="K114" s="162">
        <f t="shared" si="9"/>
        <v>0</v>
      </c>
    </row>
    <row r="115" spans="1:11" s="155" customFormat="1">
      <c r="A115" s="119" t="s">
        <v>725</v>
      </c>
      <c r="B115" s="120" t="s">
        <v>725</v>
      </c>
      <c r="C115" s="158" t="s">
        <v>667</v>
      </c>
      <c r="D115" s="159" t="s">
        <v>3</v>
      </c>
      <c r="E115" s="160">
        <v>0</v>
      </c>
      <c r="F115" s="161">
        <f t="shared" si="8"/>
        <v>150</v>
      </c>
      <c r="G115" s="161">
        <v>0</v>
      </c>
      <c r="H115" s="161">
        <v>20</v>
      </c>
      <c r="I115" s="161">
        <v>130</v>
      </c>
      <c r="J115" s="161">
        <v>0</v>
      </c>
      <c r="K115" s="162">
        <f t="shared" si="9"/>
        <v>0</v>
      </c>
    </row>
    <row r="116" spans="1:11" s="155" customFormat="1">
      <c r="A116" s="119" t="s">
        <v>726</v>
      </c>
      <c r="B116" s="120" t="s">
        <v>726</v>
      </c>
      <c r="C116" s="165" t="s">
        <v>681</v>
      </c>
      <c r="D116" s="159" t="s">
        <v>3</v>
      </c>
      <c r="E116" s="160">
        <v>0</v>
      </c>
      <c r="F116" s="161">
        <f t="shared" si="8"/>
        <v>60</v>
      </c>
      <c r="G116" s="161">
        <v>40</v>
      </c>
      <c r="H116" s="161">
        <v>20</v>
      </c>
      <c r="I116" s="161">
        <v>0</v>
      </c>
      <c r="J116" s="161">
        <v>0</v>
      </c>
      <c r="K116" s="162">
        <f t="shared" si="9"/>
        <v>0</v>
      </c>
    </row>
    <row r="117" spans="1:11" s="155" customFormat="1">
      <c r="A117" s="119" t="s">
        <v>727</v>
      </c>
      <c r="B117" s="120" t="s">
        <v>727</v>
      </c>
      <c r="C117" s="165" t="s">
        <v>682</v>
      </c>
      <c r="D117" s="159" t="s">
        <v>3</v>
      </c>
      <c r="E117" s="160">
        <v>0</v>
      </c>
      <c r="F117" s="161">
        <f t="shared" si="8"/>
        <v>200</v>
      </c>
      <c r="G117" s="161">
        <v>0</v>
      </c>
      <c r="H117" s="161">
        <v>200</v>
      </c>
      <c r="I117" s="161">
        <v>0</v>
      </c>
      <c r="J117" s="161">
        <v>0</v>
      </c>
      <c r="K117" s="162">
        <f t="shared" si="9"/>
        <v>0</v>
      </c>
    </row>
    <row r="118" spans="1:11" s="155" customFormat="1">
      <c r="A118" s="119" t="s">
        <v>728</v>
      </c>
      <c r="B118" s="120" t="s">
        <v>728</v>
      </c>
      <c r="C118" s="158" t="s">
        <v>429</v>
      </c>
      <c r="D118" s="159" t="s">
        <v>3</v>
      </c>
      <c r="E118" s="160">
        <v>0</v>
      </c>
      <c r="F118" s="161">
        <f t="shared" si="8"/>
        <v>300</v>
      </c>
      <c r="G118" s="161">
        <v>0</v>
      </c>
      <c r="H118" s="161">
        <v>300</v>
      </c>
      <c r="I118" s="161">
        <v>0</v>
      </c>
      <c r="J118" s="161">
        <v>0</v>
      </c>
      <c r="K118" s="162">
        <f t="shared" si="9"/>
        <v>0</v>
      </c>
    </row>
    <row r="119" spans="1:11" s="155" customFormat="1">
      <c r="A119" s="119" t="s">
        <v>729</v>
      </c>
      <c r="B119" s="120" t="s">
        <v>729</v>
      </c>
      <c r="C119" s="158" t="s">
        <v>412</v>
      </c>
      <c r="D119" s="159" t="s">
        <v>3</v>
      </c>
      <c r="E119" s="160">
        <v>0</v>
      </c>
      <c r="F119" s="161">
        <f t="shared" si="8"/>
        <v>30</v>
      </c>
      <c r="G119" s="161">
        <v>0</v>
      </c>
      <c r="H119" s="161">
        <v>0</v>
      </c>
      <c r="I119" s="161">
        <v>0</v>
      </c>
      <c r="J119" s="161">
        <v>30</v>
      </c>
      <c r="K119" s="162">
        <f t="shared" si="9"/>
        <v>0</v>
      </c>
    </row>
    <row r="120" spans="1:11" s="155" customFormat="1">
      <c r="A120" s="119" t="s">
        <v>730</v>
      </c>
      <c r="B120" s="120" t="s">
        <v>730</v>
      </c>
      <c r="C120" s="158" t="s">
        <v>413</v>
      </c>
      <c r="D120" s="159" t="s">
        <v>3</v>
      </c>
      <c r="E120" s="160">
        <v>0</v>
      </c>
      <c r="F120" s="161">
        <f t="shared" si="8"/>
        <v>15</v>
      </c>
      <c r="G120" s="161">
        <v>0</v>
      </c>
      <c r="H120" s="161">
        <v>0</v>
      </c>
      <c r="I120" s="161">
        <v>0</v>
      </c>
      <c r="J120" s="161">
        <v>15</v>
      </c>
      <c r="K120" s="162">
        <f t="shared" si="9"/>
        <v>0</v>
      </c>
    </row>
    <row r="121" spans="1:11" s="155" customFormat="1" ht="31.5">
      <c r="A121" s="119" t="s">
        <v>731</v>
      </c>
      <c r="B121" s="120" t="s">
        <v>731</v>
      </c>
      <c r="C121" s="158" t="s">
        <v>665</v>
      </c>
      <c r="D121" s="159" t="s">
        <v>3</v>
      </c>
      <c r="E121" s="160">
        <v>0</v>
      </c>
      <c r="F121" s="161">
        <f t="shared" si="8"/>
        <v>160</v>
      </c>
      <c r="G121" s="161">
        <v>0</v>
      </c>
      <c r="H121" s="161">
        <v>0</v>
      </c>
      <c r="I121" s="161">
        <v>0</v>
      </c>
      <c r="J121" s="161">
        <v>160</v>
      </c>
      <c r="K121" s="162">
        <f t="shared" si="9"/>
        <v>0</v>
      </c>
    </row>
    <row r="122" spans="1:11" s="155" customFormat="1" ht="31.5">
      <c r="A122" s="119" t="s">
        <v>732</v>
      </c>
      <c r="B122" s="120" t="s">
        <v>732</v>
      </c>
      <c r="C122" s="158" t="s">
        <v>666</v>
      </c>
      <c r="D122" s="159" t="s">
        <v>3</v>
      </c>
      <c r="E122" s="160">
        <v>0</v>
      </c>
      <c r="F122" s="161">
        <f t="shared" si="8"/>
        <v>110</v>
      </c>
      <c r="G122" s="161">
        <v>0</v>
      </c>
      <c r="H122" s="161">
        <v>0</v>
      </c>
      <c r="I122" s="161">
        <v>0</v>
      </c>
      <c r="J122" s="161">
        <v>110</v>
      </c>
      <c r="K122" s="162">
        <f t="shared" si="9"/>
        <v>0</v>
      </c>
    </row>
    <row r="123" spans="1:11" s="155" customFormat="1">
      <c r="A123" s="119" t="s">
        <v>733</v>
      </c>
      <c r="B123" s="120" t="s">
        <v>733</v>
      </c>
      <c r="C123" s="158" t="s">
        <v>664</v>
      </c>
      <c r="D123" s="159" t="s">
        <v>3</v>
      </c>
      <c r="E123" s="160">
        <v>0</v>
      </c>
      <c r="F123" s="161">
        <f t="shared" si="8"/>
        <v>210</v>
      </c>
      <c r="G123" s="161">
        <v>150</v>
      </c>
      <c r="H123" s="161">
        <v>60</v>
      </c>
      <c r="I123" s="161">
        <v>0</v>
      </c>
      <c r="J123" s="161">
        <v>0</v>
      </c>
      <c r="K123" s="162">
        <f t="shared" si="9"/>
        <v>0</v>
      </c>
    </row>
    <row r="124" spans="1:11" s="155" customFormat="1">
      <c r="A124" s="119" t="s">
        <v>734</v>
      </c>
      <c r="B124" s="120" t="s">
        <v>734</v>
      </c>
      <c r="C124" s="158" t="s">
        <v>663</v>
      </c>
      <c r="D124" s="159" t="s">
        <v>3</v>
      </c>
      <c r="E124" s="160">
        <v>0</v>
      </c>
      <c r="F124" s="161">
        <f t="shared" si="8"/>
        <v>216</v>
      </c>
      <c r="G124" s="161">
        <v>40</v>
      </c>
      <c r="H124" s="161">
        <v>80</v>
      </c>
      <c r="I124" s="161">
        <v>96</v>
      </c>
      <c r="J124" s="161">
        <v>0</v>
      </c>
      <c r="K124" s="162">
        <f t="shared" si="9"/>
        <v>0</v>
      </c>
    </row>
    <row r="125" spans="1:11" s="155" customFormat="1">
      <c r="A125" s="119" t="s">
        <v>735</v>
      </c>
      <c r="B125" s="120" t="s">
        <v>735</v>
      </c>
      <c r="C125" s="158" t="s">
        <v>185</v>
      </c>
      <c r="D125" s="159" t="s">
        <v>3</v>
      </c>
      <c r="E125" s="160">
        <v>0</v>
      </c>
      <c r="F125" s="161">
        <f t="shared" si="8"/>
        <v>15</v>
      </c>
      <c r="G125" s="161">
        <v>5</v>
      </c>
      <c r="H125" s="161">
        <v>5</v>
      </c>
      <c r="I125" s="161">
        <v>5</v>
      </c>
      <c r="J125" s="161">
        <v>0</v>
      </c>
      <c r="K125" s="162">
        <f t="shared" si="9"/>
        <v>0</v>
      </c>
    </row>
    <row r="126" spans="1:11" s="155" customFormat="1">
      <c r="A126" s="119" t="s">
        <v>736</v>
      </c>
      <c r="B126" s="120" t="s">
        <v>736</v>
      </c>
      <c r="C126" s="158" t="s">
        <v>495</v>
      </c>
      <c r="D126" s="159" t="s">
        <v>4</v>
      </c>
      <c r="E126" s="160">
        <v>0</v>
      </c>
      <c r="F126" s="161">
        <f t="shared" si="8"/>
        <v>42</v>
      </c>
      <c r="G126" s="161">
        <f>G99+G101+G103</f>
        <v>8</v>
      </c>
      <c r="H126" s="161">
        <f t="shared" ref="H126:J126" si="13">H99+H101+H103</f>
        <v>12</v>
      </c>
      <c r="I126" s="161">
        <f t="shared" si="13"/>
        <v>22</v>
      </c>
      <c r="J126" s="161">
        <f t="shared" si="13"/>
        <v>0</v>
      </c>
      <c r="K126" s="162">
        <f t="shared" si="9"/>
        <v>0</v>
      </c>
    </row>
    <row r="127" spans="1:11" s="155" customFormat="1">
      <c r="A127" s="119" t="s">
        <v>737</v>
      </c>
      <c r="B127" s="120" t="s">
        <v>737</v>
      </c>
      <c r="C127" s="158" t="s">
        <v>680</v>
      </c>
      <c r="D127" s="159" t="s">
        <v>4</v>
      </c>
      <c r="E127" s="160">
        <v>0</v>
      </c>
      <c r="F127" s="161">
        <f t="shared" si="8"/>
        <v>47</v>
      </c>
      <c r="G127" s="161">
        <f>G100+G104</f>
        <v>11</v>
      </c>
      <c r="H127" s="161">
        <f t="shared" ref="H127:J127" si="14">H100+H104</f>
        <v>20</v>
      </c>
      <c r="I127" s="161">
        <f t="shared" si="14"/>
        <v>15</v>
      </c>
      <c r="J127" s="161">
        <f t="shared" si="14"/>
        <v>1</v>
      </c>
      <c r="K127" s="162">
        <f t="shared" si="9"/>
        <v>0</v>
      </c>
    </row>
    <row r="128" spans="1:11" s="155" customFormat="1">
      <c r="A128" s="119" t="s">
        <v>738</v>
      </c>
      <c r="B128" s="207" t="s">
        <v>738</v>
      </c>
      <c r="C128" s="209" t="s">
        <v>496</v>
      </c>
      <c r="D128" s="208" t="s">
        <v>4</v>
      </c>
      <c r="E128" s="160">
        <v>0</v>
      </c>
      <c r="F128" s="161">
        <f t="shared" si="8"/>
        <v>42</v>
      </c>
      <c r="G128" s="161">
        <v>6</v>
      </c>
      <c r="H128" s="161">
        <v>6</v>
      </c>
      <c r="I128" s="161">
        <v>30</v>
      </c>
      <c r="J128" s="161">
        <v>0</v>
      </c>
      <c r="K128" s="162">
        <f t="shared" si="9"/>
        <v>0</v>
      </c>
    </row>
    <row r="129" spans="1:17" s="155" customFormat="1" ht="31.5">
      <c r="A129" s="119" t="s">
        <v>739</v>
      </c>
      <c r="B129" s="120" t="s">
        <v>739</v>
      </c>
      <c r="C129" s="167" t="s">
        <v>358</v>
      </c>
      <c r="D129" s="159" t="s">
        <v>4</v>
      </c>
      <c r="E129" s="160">
        <v>0</v>
      </c>
      <c r="F129" s="161">
        <f t="shared" si="8"/>
        <v>2</v>
      </c>
      <c r="G129" s="161">
        <v>1</v>
      </c>
      <c r="H129" s="161">
        <v>0</v>
      </c>
      <c r="I129" s="161">
        <v>1</v>
      </c>
      <c r="J129" s="161">
        <v>0</v>
      </c>
      <c r="K129" s="162">
        <f t="shared" si="9"/>
        <v>0</v>
      </c>
    </row>
    <row r="130" spans="1:17" s="2" customFormat="1">
      <c r="A130" s="119" t="s">
        <v>740</v>
      </c>
      <c r="B130" s="120" t="s">
        <v>740</v>
      </c>
      <c r="C130" s="165" t="s">
        <v>57</v>
      </c>
      <c r="D130" s="148" t="s">
        <v>58</v>
      </c>
      <c r="E130" s="160">
        <v>0</v>
      </c>
      <c r="F130" s="161">
        <f t="shared" si="8"/>
        <v>2.5</v>
      </c>
      <c r="G130" s="210">
        <v>1</v>
      </c>
      <c r="H130" s="210">
        <v>0.5</v>
      </c>
      <c r="I130" s="210">
        <v>0.5</v>
      </c>
      <c r="J130" s="210">
        <v>0.5</v>
      </c>
      <c r="K130" s="151">
        <f t="shared" si="9"/>
        <v>0</v>
      </c>
    </row>
    <row r="131" spans="1:17" s="2" customFormat="1">
      <c r="A131" s="119" t="s">
        <v>741</v>
      </c>
      <c r="B131" s="120" t="s">
        <v>741</v>
      </c>
      <c r="C131" s="147"/>
      <c r="D131" s="148"/>
      <c r="E131" s="160">
        <v>0</v>
      </c>
      <c r="F131" s="150"/>
      <c r="G131" s="150"/>
      <c r="H131" s="150"/>
      <c r="I131" s="161"/>
      <c r="J131" s="150"/>
      <c r="K131" s="151"/>
    </row>
    <row r="132" spans="1:17" s="2" customFormat="1">
      <c r="A132" s="119" t="s">
        <v>742</v>
      </c>
      <c r="B132" s="120" t="s">
        <v>742</v>
      </c>
      <c r="C132" s="147" t="s">
        <v>59</v>
      </c>
      <c r="D132" s="148" t="s">
        <v>4</v>
      </c>
      <c r="E132" s="160">
        <v>0</v>
      </c>
      <c r="F132" s="161">
        <f t="shared" ref="F132:F142" si="15">SUM(G132:J132)</f>
        <v>7</v>
      </c>
      <c r="G132" s="150">
        <v>2</v>
      </c>
      <c r="H132" s="150">
        <v>1</v>
      </c>
      <c r="I132" s="161">
        <v>2</v>
      </c>
      <c r="J132" s="150">
        <v>2</v>
      </c>
      <c r="K132" s="151">
        <f t="shared" si="9"/>
        <v>0</v>
      </c>
    </row>
    <row r="133" spans="1:17" s="2" customFormat="1">
      <c r="A133" s="119" t="s">
        <v>743</v>
      </c>
      <c r="B133" s="120" t="s">
        <v>743</v>
      </c>
      <c r="C133" s="147" t="s">
        <v>60</v>
      </c>
      <c r="D133" s="148" t="s">
        <v>3</v>
      </c>
      <c r="E133" s="160">
        <v>0</v>
      </c>
      <c r="F133" s="161">
        <f t="shared" si="15"/>
        <v>12730</v>
      </c>
      <c r="G133" s="150">
        <f>G90+G91+G92+G93+G94+G95+G98</f>
        <v>4755</v>
      </c>
      <c r="H133" s="161">
        <f t="shared" ref="H133:J133" si="16">H90+H91+H92+H93+H94+H95+H98</f>
        <v>4605</v>
      </c>
      <c r="I133" s="161">
        <f t="shared" si="16"/>
        <v>2570</v>
      </c>
      <c r="J133" s="161">
        <f t="shared" si="16"/>
        <v>800</v>
      </c>
      <c r="K133" s="162">
        <f t="shared" si="9"/>
        <v>0</v>
      </c>
    </row>
    <row r="134" spans="1:17" s="2" customFormat="1">
      <c r="A134" s="119" t="s">
        <v>744</v>
      </c>
      <c r="B134" s="120" t="s">
        <v>744</v>
      </c>
      <c r="C134" s="147" t="s">
        <v>181</v>
      </c>
      <c r="D134" s="148" t="s">
        <v>3</v>
      </c>
      <c r="E134" s="160">
        <v>0</v>
      </c>
      <c r="F134" s="161">
        <f t="shared" si="15"/>
        <v>1405</v>
      </c>
      <c r="G134" s="150">
        <f>G111+G112+G113+G114+G115+G116+G117+G118+G119+G120</f>
        <v>180</v>
      </c>
      <c r="H134" s="161">
        <f t="shared" ref="H134:J134" si="17">H111+H112+H113+H114+H115+H116+H117+H118+H119+H120</f>
        <v>740</v>
      </c>
      <c r="I134" s="161">
        <f t="shared" si="17"/>
        <v>440</v>
      </c>
      <c r="J134" s="161">
        <f t="shared" si="17"/>
        <v>45</v>
      </c>
      <c r="K134" s="162">
        <f t="shared" si="9"/>
        <v>0</v>
      </c>
    </row>
    <row r="135" spans="1:17" s="2" customFormat="1">
      <c r="A135" s="119" t="s">
        <v>745</v>
      </c>
      <c r="B135" s="120" t="s">
        <v>745</v>
      </c>
      <c r="C135" s="147" t="s">
        <v>189</v>
      </c>
      <c r="D135" s="148" t="s">
        <v>3</v>
      </c>
      <c r="E135" s="160">
        <v>0</v>
      </c>
      <c r="F135" s="161">
        <f t="shared" si="15"/>
        <v>706</v>
      </c>
      <c r="G135" s="150">
        <v>195</v>
      </c>
      <c r="H135" s="150">
        <v>145</v>
      </c>
      <c r="I135" s="161">
        <v>96</v>
      </c>
      <c r="J135" s="150">
        <v>270</v>
      </c>
      <c r="K135" s="162">
        <f t="shared" si="9"/>
        <v>0</v>
      </c>
    </row>
    <row r="136" spans="1:17" s="2" customFormat="1">
      <c r="A136" s="119" t="s">
        <v>746</v>
      </c>
      <c r="B136" s="120" t="s">
        <v>746</v>
      </c>
      <c r="C136" s="147" t="s">
        <v>62</v>
      </c>
      <c r="D136" s="148" t="s">
        <v>4</v>
      </c>
      <c r="E136" s="160">
        <v>0</v>
      </c>
      <c r="F136" s="161">
        <f t="shared" si="15"/>
        <v>5</v>
      </c>
      <c r="G136" s="150">
        <v>1</v>
      </c>
      <c r="H136" s="150">
        <v>1</v>
      </c>
      <c r="I136" s="161">
        <v>1</v>
      </c>
      <c r="J136" s="150">
        <v>2</v>
      </c>
      <c r="K136" s="162">
        <f t="shared" si="9"/>
        <v>0</v>
      </c>
    </row>
    <row r="137" spans="1:17" s="2" customFormat="1">
      <c r="A137" s="119" t="s">
        <v>747</v>
      </c>
      <c r="B137" s="120" t="s">
        <v>747</v>
      </c>
      <c r="C137" s="147" t="s">
        <v>639</v>
      </c>
      <c r="D137" s="159" t="s">
        <v>4</v>
      </c>
      <c r="E137" s="160">
        <v>0</v>
      </c>
      <c r="F137" s="161">
        <f t="shared" si="15"/>
        <v>2</v>
      </c>
      <c r="G137" s="150">
        <v>2</v>
      </c>
      <c r="H137" s="150">
        <v>0</v>
      </c>
      <c r="I137" s="161">
        <v>0</v>
      </c>
      <c r="J137" s="150">
        <v>0</v>
      </c>
      <c r="K137" s="162">
        <f t="shared" si="9"/>
        <v>0</v>
      </c>
    </row>
    <row r="138" spans="1:17" s="155" customFormat="1">
      <c r="A138" s="119" t="s">
        <v>748</v>
      </c>
      <c r="B138" s="120" t="s">
        <v>748</v>
      </c>
      <c r="C138" s="158" t="s">
        <v>640</v>
      </c>
      <c r="D138" s="159" t="s">
        <v>4</v>
      </c>
      <c r="E138" s="160">
        <v>0</v>
      </c>
      <c r="F138" s="161">
        <f t="shared" si="15"/>
        <v>4</v>
      </c>
      <c r="G138" s="161">
        <v>1</v>
      </c>
      <c r="H138" s="161">
        <v>1</v>
      </c>
      <c r="I138" s="161">
        <v>0</v>
      </c>
      <c r="J138" s="161">
        <v>2</v>
      </c>
      <c r="K138" s="162">
        <f t="shared" si="9"/>
        <v>0</v>
      </c>
    </row>
    <row r="139" spans="1:17" s="155" customFormat="1">
      <c r="A139" s="119" t="s">
        <v>749</v>
      </c>
      <c r="B139" s="120" t="s">
        <v>749</v>
      </c>
      <c r="C139" s="158" t="s">
        <v>641</v>
      </c>
      <c r="D139" s="159" t="s">
        <v>4</v>
      </c>
      <c r="E139" s="160">
        <v>0</v>
      </c>
      <c r="F139" s="161">
        <f t="shared" si="15"/>
        <v>4</v>
      </c>
      <c r="G139" s="161">
        <v>0</v>
      </c>
      <c r="H139" s="161">
        <v>0</v>
      </c>
      <c r="I139" s="161">
        <v>4</v>
      </c>
      <c r="J139" s="161">
        <v>0</v>
      </c>
      <c r="K139" s="162">
        <f t="shared" si="9"/>
        <v>0</v>
      </c>
    </row>
    <row r="140" spans="1:17" s="155" customFormat="1">
      <c r="A140" s="119" t="s">
        <v>750</v>
      </c>
      <c r="B140" s="120" t="s">
        <v>750</v>
      </c>
      <c r="C140" s="158" t="s">
        <v>642</v>
      </c>
      <c r="D140" s="159" t="s">
        <v>4</v>
      </c>
      <c r="E140" s="160">
        <v>0</v>
      </c>
      <c r="F140" s="161">
        <f t="shared" si="15"/>
        <v>8</v>
      </c>
      <c r="G140" s="161">
        <v>3</v>
      </c>
      <c r="H140" s="161">
        <v>3</v>
      </c>
      <c r="I140" s="161">
        <v>2</v>
      </c>
      <c r="J140" s="161">
        <v>0</v>
      </c>
      <c r="K140" s="162">
        <f t="shared" si="9"/>
        <v>0</v>
      </c>
    </row>
    <row r="141" spans="1:17" s="155" customFormat="1">
      <c r="A141" s="119" t="s">
        <v>751</v>
      </c>
      <c r="B141" s="120" t="s">
        <v>751</v>
      </c>
      <c r="C141" s="158" t="s">
        <v>643</v>
      </c>
      <c r="D141" s="159" t="s">
        <v>4</v>
      </c>
      <c r="E141" s="160">
        <v>0</v>
      </c>
      <c r="F141" s="161">
        <f t="shared" si="15"/>
        <v>1</v>
      </c>
      <c r="G141" s="161">
        <v>1</v>
      </c>
      <c r="H141" s="161">
        <v>0</v>
      </c>
      <c r="I141" s="161">
        <v>0</v>
      </c>
      <c r="J141" s="161">
        <v>0</v>
      </c>
      <c r="K141" s="162">
        <f t="shared" si="9"/>
        <v>0</v>
      </c>
    </row>
    <row r="142" spans="1:17" s="155" customFormat="1">
      <c r="A142" s="119" t="s">
        <v>752</v>
      </c>
      <c r="B142" s="120" t="s">
        <v>752</v>
      </c>
      <c r="C142" s="158" t="s">
        <v>670</v>
      </c>
      <c r="D142" s="159" t="s">
        <v>3</v>
      </c>
      <c r="E142" s="160">
        <v>0</v>
      </c>
      <c r="F142" s="161">
        <f t="shared" si="15"/>
        <v>315</v>
      </c>
      <c r="G142" s="161">
        <v>0</v>
      </c>
      <c r="H142" s="161">
        <v>0</v>
      </c>
      <c r="I142" s="161">
        <v>0</v>
      </c>
      <c r="J142" s="161">
        <f>J119+J120+J121+J122</f>
        <v>315</v>
      </c>
      <c r="K142" s="162">
        <f t="shared" si="9"/>
        <v>0</v>
      </c>
    </row>
    <row r="143" spans="1:17" s="2" customFormat="1">
      <c r="A143" s="119" t="s">
        <v>753</v>
      </c>
      <c r="B143" s="120" t="s">
        <v>753</v>
      </c>
      <c r="C143" s="147" t="s">
        <v>63</v>
      </c>
      <c r="D143" s="148" t="s">
        <v>4</v>
      </c>
      <c r="E143" s="160">
        <v>0</v>
      </c>
      <c r="F143" s="161">
        <f t="shared" ref="F143:F152" si="18">SUM(G143:J143)</f>
        <v>528</v>
      </c>
      <c r="G143" s="150">
        <f>G146*2+24+24+G147</f>
        <v>144</v>
      </c>
      <c r="H143" s="161">
        <f>H146*2+8+H147</f>
        <v>196</v>
      </c>
      <c r="I143" s="161">
        <f>I146*2+8+I147</f>
        <v>160</v>
      </c>
      <c r="J143" s="161">
        <f>J146*2+24+J147</f>
        <v>28</v>
      </c>
      <c r="K143" s="162">
        <f t="shared" si="9"/>
        <v>0</v>
      </c>
      <c r="M143" s="155"/>
      <c r="N143" s="155"/>
      <c r="O143" s="155"/>
      <c r="P143" s="155"/>
      <c r="Q143" s="155"/>
    </row>
    <row r="144" spans="1:17" s="2" customFormat="1">
      <c r="A144" s="119" t="s">
        <v>754</v>
      </c>
      <c r="B144" s="120" t="s">
        <v>754</v>
      </c>
      <c r="C144" s="147" t="s">
        <v>191</v>
      </c>
      <c r="D144" s="148" t="s">
        <v>3</v>
      </c>
      <c r="E144" s="160">
        <v>0</v>
      </c>
      <c r="F144" s="150">
        <f t="shared" si="18"/>
        <v>535</v>
      </c>
      <c r="G144" s="150">
        <v>285</v>
      </c>
      <c r="H144" s="150">
        <v>110</v>
      </c>
      <c r="I144" s="161">
        <v>10</v>
      </c>
      <c r="J144" s="150">
        <v>130</v>
      </c>
      <c r="K144" s="162">
        <f t="shared" si="9"/>
        <v>0</v>
      </c>
      <c r="M144" s="155"/>
      <c r="N144" s="155"/>
      <c r="O144" s="155"/>
      <c r="P144" s="155"/>
      <c r="Q144" s="155"/>
    </row>
    <row r="145" spans="1:17" s="2" customFormat="1">
      <c r="A145" s="119" t="s">
        <v>755</v>
      </c>
      <c r="B145" s="120" t="s">
        <v>755</v>
      </c>
      <c r="C145" s="147" t="s">
        <v>64</v>
      </c>
      <c r="D145" s="148" t="s">
        <v>4</v>
      </c>
      <c r="E145" s="160">
        <v>0</v>
      </c>
      <c r="F145" s="150">
        <f t="shared" si="18"/>
        <v>99</v>
      </c>
      <c r="G145" s="150">
        <f>G99+G100+G101+G102+G103+G104</f>
        <v>19</v>
      </c>
      <c r="H145" s="161">
        <f>H99+H100+H101+H102+H103+H104</f>
        <v>42</v>
      </c>
      <c r="I145" s="161">
        <f>I99+I100+I101+I102+I103+I104</f>
        <v>37</v>
      </c>
      <c r="J145" s="161">
        <f>J99+J100+J101+J102+J103+J104</f>
        <v>1</v>
      </c>
      <c r="K145" s="162">
        <f t="shared" si="9"/>
        <v>0</v>
      </c>
      <c r="M145" s="155"/>
      <c r="N145" s="155"/>
      <c r="O145" s="155"/>
      <c r="P145" s="155"/>
      <c r="Q145" s="155"/>
    </row>
    <row r="146" spans="1:17" s="2" customFormat="1">
      <c r="A146" s="119" t="s">
        <v>756</v>
      </c>
      <c r="B146" s="120" t="s">
        <v>756</v>
      </c>
      <c r="C146" s="147" t="s">
        <v>192</v>
      </c>
      <c r="D146" s="148" t="s">
        <v>4</v>
      </c>
      <c r="E146" s="160">
        <v>0</v>
      </c>
      <c r="F146" s="150">
        <f t="shared" si="18"/>
        <v>209</v>
      </c>
      <c r="G146" s="161">
        <f>G106</f>
        <v>44</v>
      </c>
      <c r="H146" s="161">
        <f>H106</f>
        <v>90</v>
      </c>
      <c r="I146" s="161">
        <f>I106</f>
        <v>73</v>
      </c>
      <c r="J146" s="161">
        <f>J106</f>
        <v>2</v>
      </c>
      <c r="K146" s="162">
        <f t="shared" si="9"/>
        <v>0</v>
      </c>
      <c r="M146" s="155"/>
      <c r="N146" s="155"/>
      <c r="O146" s="155"/>
      <c r="P146" s="155"/>
      <c r="Q146" s="155"/>
    </row>
    <row r="147" spans="1:17" s="155" customFormat="1">
      <c r="A147" s="119" t="s">
        <v>757</v>
      </c>
      <c r="B147" s="120" t="s">
        <v>757</v>
      </c>
      <c r="C147" s="158" t="s">
        <v>644</v>
      </c>
      <c r="D147" s="159" t="s">
        <v>4</v>
      </c>
      <c r="E147" s="160">
        <v>0</v>
      </c>
      <c r="F147" s="161">
        <f t="shared" si="18"/>
        <v>22</v>
      </c>
      <c r="G147" s="161">
        <v>8</v>
      </c>
      <c r="H147" s="161">
        <v>8</v>
      </c>
      <c r="I147" s="161">
        <v>6</v>
      </c>
      <c r="J147" s="161">
        <v>0</v>
      </c>
      <c r="K147" s="162">
        <f t="shared" si="9"/>
        <v>0</v>
      </c>
    </row>
    <row r="148" spans="1:17" s="2" customFormat="1">
      <c r="A148" s="119" t="s">
        <v>758</v>
      </c>
      <c r="B148" s="120" t="s">
        <v>758</v>
      </c>
      <c r="C148" s="147" t="s">
        <v>193</v>
      </c>
      <c r="D148" s="148" t="s">
        <v>4</v>
      </c>
      <c r="E148" s="160">
        <v>0</v>
      </c>
      <c r="F148" s="150">
        <f t="shared" si="18"/>
        <v>104</v>
      </c>
      <c r="G148" s="150">
        <v>64</v>
      </c>
      <c r="H148" s="150">
        <v>20</v>
      </c>
      <c r="I148" s="161">
        <v>8</v>
      </c>
      <c r="J148" s="150">
        <v>12</v>
      </c>
      <c r="K148" s="162">
        <f t="shared" si="9"/>
        <v>0</v>
      </c>
      <c r="M148" s="155"/>
      <c r="N148" s="155"/>
      <c r="O148" s="155"/>
      <c r="P148" s="155"/>
      <c r="Q148" s="155"/>
    </row>
    <row r="149" spans="1:17" s="2" customFormat="1">
      <c r="A149" s="119" t="s">
        <v>759</v>
      </c>
      <c r="B149" s="120" t="s">
        <v>759</v>
      </c>
      <c r="C149" s="147" t="s">
        <v>194</v>
      </c>
      <c r="D149" s="148" t="s">
        <v>4</v>
      </c>
      <c r="E149" s="160">
        <v>0</v>
      </c>
      <c r="F149" s="150">
        <f t="shared" si="18"/>
        <v>104</v>
      </c>
      <c r="G149" s="161">
        <v>64</v>
      </c>
      <c r="H149" s="161">
        <v>20</v>
      </c>
      <c r="I149" s="161">
        <v>8</v>
      </c>
      <c r="J149" s="161">
        <v>12</v>
      </c>
      <c r="K149" s="162">
        <f t="shared" si="9"/>
        <v>0</v>
      </c>
      <c r="M149" s="155"/>
      <c r="N149" s="155"/>
      <c r="O149" s="155"/>
      <c r="P149" s="155"/>
      <c r="Q149" s="155"/>
    </row>
    <row r="150" spans="1:17" s="2" customFormat="1">
      <c r="A150" s="119" t="s">
        <v>760</v>
      </c>
      <c r="B150" s="120" t="s">
        <v>760</v>
      </c>
      <c r="C150" s="147" t="s">
        <v>671</v>
      </c>
      <c r="D150" s="148" t="s">
        <v>4</v>
      </c>
      <c r="E150" s="160">
        <v>0</v>
      </c>
      <c r="F150" s="161">
        <f t="shared" si="18"/>
        <v>528</v>
      </c>
      <c r="G150" s="150">
        <f>G143</f>
        <v>144</v>
      </c>
      <c r="H150" s="161">
        <f t="shared" ref="H150:J150" si="19">H143</f>
        <v>196</v>
      </c>
      <c r="I150" s="161">
        <f t="shared" si="19"/>
        <v>160</v>
      </c>
      <c r="J150" s="161">
        <f t="shared" si="19"/>
        <v>28</v>
      </c>
      <c r="K150" s="162">
        <f t="shared" si="9"/>
        <v>0</v>
      </c>
      <c r="M150" s="155"/>
      <c r="N150" s="155"/>
      <c r="O150" s="155"/>
      <c r="P150" s="155"/>
      <c r="Q150" s="155"/>
    </row>
    <row r="151" spans="1:17" s="155" customFormat="1">
      <c r="A151" s="119" t="s">
        <v>761</v>
      </c>
      <c r="B151" s="120" t="s">
        <v>761</v>
      </c>
      <c r="C151" s="158" t="s">
        <v>443</v>
      </c>
      <c r="D151" s="159" t="s">
        <v>4</v>
      </c>
      <c r="E151" s="160">
        <v>0</v>
      </c>
      <c r="F151" s="161">
        <f t="shared" si="18"/>
        <v>34</v>
      </c>
      <c r="G151" s="161">
        <v>10</v>
      </c>
      <c r="H151" s="161">
        <v>12</v>
      </c>
      <c r="I151" s="161">
        <v>12</v>
      </c>
      <c r="J151" s="161">
        <v>0</v>
      </c>
      <c r="K151" s="162">
        <f t="shared" si="9"/>
        <v>0</v>
      </c>
    </row>
    <row r="152" spans="1:17" s="155" customFormat="1">
      <c r="A152" s="119" t="s">
        <v>762</v>
      </c>
      <c r="B152" s="120" t="s">
        <v>762</v>
      </c>
      <c r="C152" s="158" t="s">
        <v>362</v>
      </c>
      <c r="D152" s="159" t="s">
        <v>4</v>
      </c>
      <c r="E152" s="160">
        <v>0</v>
      </c>
      <c r="F152" s="161">
        <f t="shared" si="18"/>
        <v>14</v>
      </c>
      <c r="G152" s="161">
        <v>0</v>
      </c>
      <c r="H152" s="161">
        <v>0</v>
      </c>
      <c r="I152" s="161">
        <v>0</v>
      </c>
      <c r="J152" s="161">
        <v>14</v>
      </c>
      <c r="K152" s="162">
        <f t="shared" si="9"/>
        <v>0</v>
      </c>
    </row>
    <row r="153" spans="1:17" s="2" customFormat="1">
      <c r="A153" s="119" t="s">
        <v>763</v>
      </c>
      <c r="B153" s="120" t="s">
        <v>763</v>
      </c>
      <c r="C153" s="147" t="s">
        <v>65</v>
      </c>
      <c r="D153" s="148" t="s">
        <v>149</v>
      </c>
      <c r="E153" s="160">
        <v>0</v>
      </c>
      <c r="F153" s="150">
        <v>1</v>
      </c>
      <c r="G153" s="150">
        <v>0</v>
      </c>
      <c r="H153" s="150">
        <v>0</v>
      </c>
      <c r="I153" s="161">
        <v>0</v>
      </c>
      <c r="J153" s="150">
        <v>0</v>
      </c>
      <c r="K153" s="151">
        <f t="shared" si="9"/>
        <v>0</v>
      </c>
      <c r="M153" s="155"/>
      <c r="N153" s="155"/>
      <c r="O153" s="155"/>
      <c r="P153" s="155"/>
      <c r="Q153" s="155"/>
    </row>
    <row r="154" spans="1:17" s="2" customFormat="1">
      <c r="A154" s="119" t="s">
        <v>764</v>
      </c>
      <c r="B154" s="120" t="s">
        <v>764</v>
      </c>
      <c r="C154" s="147" t="s">
        <v>66</v>
      </c>
      <c r="D154" s="148" t="s">
        <v>69</v>
      </c>
      <c r="E154" s="160">
        <v>0</v>
      </c>
      <c r="F154" s="161">
        <f t="shared" ref="F154:F155" si="20">SUM(G154:J154)</f>
        <v>80</v>
      </c>
      <c r="G154" s="150">
        <v>24</v>
      </c>
      <c r="H154" s="150">
        <v>16</v>
      </c>
      <c r="I154" s="161">
        <v>16</v>
      </c>
      <c r="J154" s="150">
        <v>24</v>
      </c>
      <c r="K154" s="151">
        <f t="shared" si="9"/>
        <v>0</v>
      </c>
      <c r="M154" s="155"/>
      <c r="N154" s="155"/>
      <c r="O154" s="155"/>
      <c r="P154" s="155"/>
      <c r="Q154" s="155"/>
    </row>
    <row r="155" spans="1:17" s="2" customFormat="1">
      <c r="A155" s="119" t="s">
        <v>765</v>
      </c>
      <c r="B155" s="120" t="s">
        <v>765</v>
      </c>
      <c r="C155" s="147" t="s">
        <v>67</v>
      </c>
      <c r="D155" s="148" t="s">
        <v>69</v>
      </c>
      <c r="E155" s="160">
        <v>0</v>
      </c>
      <c r="F155" s="161">
        <f t="shared" si="20"/>
        <v>96</v>
      </c>
      <c r="G155" s="150">
        <v>24</v>
      </c>
      <c r="H155" s="150">
        <v>24</v>
      </c>
      <c r="I155" s="161">
        <v>24</v>
      </c>
      <c r="J155" s="150">
        <v>24</v>
      </c>
      <c r="K155" s="151">
        <f t="shared" si="9"/>
        <v>0</v>
      </c>
    </row>
    <row r="156" spans="1:17" s="2" customFormat="1">
      <c r="A156" s="119" t="s">
        <v>766</v>
      </c>
      <c r="B156" s="120" t="s">
        <v>766</v>
      </c>
      <c r="C156" s="147" t="s">
        <v>68</v>
      </c>
      <c r="D156" s="148" t="s">
        <v>69</v>
      </c>
      <c r="E156" s="160">
        <v>0</v>
      </c>
      <c r="F156" s="150">
        <v>16</v>
      </c>
      <c r="G156" s="150">
        <v>0</v>
      </c>
      <c r="H156" s="150">
        <v>0</v>
      </c>
      <c r="I156" s="161">
        <v>0</v>
      </c>
      <c r="J156" s="150">
        <v>0</v>
      </c>
      <c r="K156" s="151">
        <f t="shared" si="9"/>
        <v>0</v>
      </c>
    </row>
    <row r="157" spans="1:17" s="155" customFormat="1">
      <c r="A157" s="119" t="s">
        <v>767</v>
      </c>
      <c r="B157" s="120" t="s">
        <v>767</v>
      </c>
      <c r="C157" s="158" t="s">
        <v>182</v>
      </c>
      <c r="D157" s="159" t="s">
        <v>149</v>
      </c>
      <c r="E157" s="160">
        <v>0</v>
      </c>
      <c r="F157" s="161">
        <v>1</v>
      </c>
      <c r="G157" s="161">
        <v>0</v>
      </c>
      <c r="H157" s="161">
        <v>0</v>
      </c>
      <c r="I157" s="161">
        <v>0</v>
      </c>
      <c r="J157" s="161">
        <v>0</v>
      </c>
      <c r="K157" s="162">
        <f t="shared" ref="K157:K158" si="21">F157*E157</f>
        <v>0</v>
      </c>
    </row>
    <row r="158" spans="1:17" s="155" customFormat="1">
      <c r="A158" s="119" t="s">
        <v>768</v>
      </c>
      <c r="B158" s="120" t="s">
        <v>768</v>
      </c>
      <c r="C158" s="158" t="s">
        <v>183</v>
      </c>
      <c r="D158" s="159" t="s">
        <v>149</v>
      </c>
      <c r="E158" s="160">
        <v>0</v>
      </c>
      <c r="F158" s="161">
        <v>1</v>
      </c>
      <c r="G158" s="161">
        <v>0</v>
      </c>
      <c r="H158" s="161">
        <v>0</v>
      </c>
      <c r="I158" s="161">
        <v>0</v>
      </c>
      <c r="J158" s="161">
        <v>0</v>
      </c>
      <c r="K158" s="162">
        <f t="shared" si="21"/>
        <v>0</v>
      </c>
    </row>
    <row r="159" spans="1:17" s="2" customFormat="1" ht="16.5" thickBot="1">
      <c r="A159" s="121"/>
      <c r="B159" s="122"/>
      <c r="C159" s="116"/>
      <c r="D159" s="117"/>
      <c r="E159" s="126"/>
      <c r="F159" s="127"/>
      <c r="G159" s="127"/>
      <c r="H159" s="127"/>
      <c r="I159" s="127"/>
      <c r="J159" s="127"/>
      <c r="K159" s="128"/>
    </row>
    <row r="160" spans="1:17" s="2" customFormat="1" ht="16.5" thickTop="1">
      <c r="A160" s="145"/>
      <c r="B160" s="145"/>
      <c r="C160" s="144"/>
      <c r="D160" s="140"/>
      <c r="E160" s="143"/>
      <c r="F160" s="142"/>
      <c r="G160" s="142"/>
      <c r="H160" s="142"/>
      <c r="I160" s="142"/>
      <c r="J160" s="142"/>
      <c r="K160" s="143"/>
    </row>
    <row r="161" spans="1:11" ht="50.25" customHeight="1">
      <c r="A161" s="187" t="s">
        <v>390</v>
      </c>
      <c r="B161" s="175"/>
      <c r="C161" s="188" t="s">
        <v>308</v>
      </c>
      <c r="D161" s="175"/>
      <c r="E161" s="176"/>
      <c r="F161" s="177"/>
      <c r="G161" s="177"/>
      <c r="H161" s="177"/>
      <c r="I161" s="177"/>
      <c r="J161" s="177"/>
      <c r="K161" s="178"/>
    </row>
    <row r="162" spans="1:11">
      <c r="A162" s="184"/>
      <c r="C162" s="1" t="s">
        <v>630</v>
      </c>
      <c r="K162" s="185"/>
    </row>
    <row r="163" spans="1:11">
      <c r="A163" s="179"/>
      <c r="B163" s="180"/>
      <c r="C163" s="180"/>
      <c r="D163" s="180"/>
      <c r="E163" s="181"/>
      <c r="F163" s="182"/>
      <c r="G163" s="182"/>
      <c r="H163" s="182"/>
      <c r="I163" s="182"/>
      <c r="J163" s="182"/>
      <c r="K163" s="183"/>
    </row>
  </sheetData>
  <mergeCells count="1">
    <mergeCell ref="H3:J3"/>
  </mergeCells>
  <pageMargins left="0.78740157480314965" right="0.78740157480314965" top="0.98425196850393704" bottom="0.98425196850393704" header="0.51181102362204722" footer="0.51181102362204722"/>
  <pageSetup paperSize="9" scale="71"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tabSelected="1" view="pageBreakPreview" zoomScaleNormal="100" zoomScaleSheetLayoutView="100" workbookViewId="0">
      <pane ySplit="3" topLeftCell="A28"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customWidth="1"/>
    <col min="4" max="4" width="7.875" style="1" customWidth="1"/>
    <col min="5" max="5" width="10.375" style="96" bestFit="1" customWidth="1"/>
    <col min="6" max="6" width="7.375" style="95" bestFit="1" customWidth="1"/>
    <col min="7" max="9" width="8.125" style="95" bestFit="1" customWidth="1"/>
    <col min="10" max="10" width="9.625" style="95" customWidth="1"/>
    <col min="11" max="11" width="11.75" style="96" bestFit="1" customWidth="1"/>
    <col min="12" max="16384" width="9" style="1"/>
  </cols>
  <sheetData>
    <row r="1" spans="1:11" ht="33" thickTop="1" thickBot="1">
      <c r="A1" s="99" t="s">
        <v>49</v>
      </c>
      <c r="B1" s="100" t="s">
        <v>0</v>
      </c>
      <c r="C1" s="118" t="s">
        <v>1</v>
      </c>
      <c r="D1" s="101" t="s">
        <v>2</v>
      </c>
      <c r="E1" s="102" t="s">
        <v>50</v>
      </c>
      <c r="F1" s="103" t="s">
        <v>44</v>
      </c>
      <c r="G1" s="103" t="s">
        <v>45</v>
      </c>
      <c r="H1" s="103" t="s">
        <v>46</v>
      </c>
      <c r="I1" s="103" t="s">
        <v>47</v>
      </c>
      <c r="J1" s="103" t="s">
        <v>298</v>
      </c>
      <c r="K1" s="104" t="s">
        <v>51</v>
      </c>
    </row>
    <row r="2" spans="1:11" ht="18.600000000000001" customHeight="1" thickTop="1" thickBot="1">
      <c r="A2" s="105"/>
      <c r="B2" s="106"/>
      <c r="C2" s="107"/>
      <c r="D2" s="106"/>
      <c r="E2" s="108"/>
      <c r="F2" s="109"/>
      <c r="G2" s="109"/>
      <c r="H2" s="109"/>
      <c r="I2" s="109"/>
      <c r="J2" s="109"/>
      <c r="K2" s="110"/>
    </row>
    <row r="3" spans="1:11" s="2" customFormat="1" ht="16.5" thickBot="1">
      <c r="A3" s="111" t="s">
        <v>19</v>
      </c>
      <c r="B3" s="112"/>
      <c r="C3" s="113" t="s">
        <v>140</v>
      </c>
      <c r="D3" s="112"/>
      <c r="E3" s="112"/>
      <c r="F3" s="114"/>
      <c r="G3" s="114"/>
      <c r="H3" s="114"/>
      <c r="I3" s="214" t="s">
        <v>52</v>
      </c>
      <c r="J3" s="215"/>
      <c r="K3" s="115">
        <f>SUM(K4:K55)</f>
        <v>0</v>
      </c>
    </row>
    <row r="4" spans="1:11" s="2" customFormat="1" ht="48" customHeight="1">
      <c r="A4" s="141" t="s">
        <v>150</v>
      </c>
      <c r="B4" s="146" t="s">
        <v>150</v>
      </c>
      <c r="C4" s="166" t="s">
        <v>313</v>
      </c>
      <c r="D4" s="159" t="s">
        <v>4</v>
      </c>
      <c r="E4" s="160">
        <v>0</v>
      </c>
      <c r="F4" s="150">
        <f>SUM(G4:J4)</f>
        <v>1</v>
      </c>
      <c r="G4" s="161">
        <v>0</v>
      </c>
      <c r="H4" s="161">
        <v>0</v>
      </c>
      <c r="I4" s="161">
        <v>0</v>
      </c>
      <c r="J4" s="161">
        <v>1</v>
      </c>
      <c r="K4" s="151">
        <f t="shared" ref="K4:K54" si="0">F4*E4</f>
        <v>0</v>
      </c>
    </row>
    <row r="5" spans="1:11" s="155" customFormat="1" ht="46.5" customHeight="1">
      <c r="A5" s="156" t="s">
        <v>151</v>
      </c>
      <c r="B5" s="157" t="s">
        <v>151</v>
      </c>
      <c r="C5" s="166" t="s">
        <v>314</v>
      </c>
      <c r="D5" s="159"/>
      <c r="E5" s="160"/>
      <c r="F5" s="161"/>
      <c r="G5" s="161"/>
      <c r="H5" s="161"/>
      <c r="I5" s="161"/>
      <c r="J5" s="161"/>
      <c r="K5" s="162"/>
    </row>
    <row r="6" spans="1:11" s="2" customFormat="1" ht="32.25" customHeight="1">
      <c r="A6" s="156" t="s">
        <v>152</v>
      </c>
      <c r="B6" s="157" t="s">
        <v>152</v>
      </c>
      <c r="C6" s="164" t="s">
        <v>654</v>
      </c>
      <c r="D6" s="159" t="s">
        <v>4</v>
      </c>
      <c r="E6" s="160">
        <v>0</v>
      </c>
      <c r="F6" s="161">
        <f t="shared" ref="F6:F23" si="1">SUM(G6:J6)</f>
        <v>1</v>
      </c>
      <c r="G6" s="161">
        <v>1</v>
      </c>
      <c r="H6" s="161">
        <v>0</v>
      </c>
      <c r="I6" s="161">
        <v>0</v>
      </c>
      <c r="J6" s="161">
        <v>0</v>
      </c>
      <c r="K6" s="162">
        <f t="shared" si="0"/>
        <v>0</v>
      </c>
    </row>
    <row r="7" spans="1:11" s="2" customFormat="1" ht="31.5">
      <c r="A7" s="156" t="s">
        <v>175</v>
      </c>
      <c r="B7" s="157" t="s">
        <v>175</v>
      </c>
      <c r="C7" s="164" t="s">
        <v>287</v>
      </c>
      <c r="D7" s="159" t="s">
        <v>4</v>
      </c>
      <c r="E7" s="160">
        <v>0</v>
      </c>
      <c r="F7" s="161">
        <f t="shared" si="1"/>
        <v>5</v>
      </c>
      <c r="G7" s="161">
        <v>3</v>
      </c>
      <c r="H7" s="161">
        <v>1</v>
      </c>
      <c r="I7" s="161">
        <v>0</v>
      </c>
      <c r="J7" s="161">
        <v>1</v>
      </c>
      <c r="K7" s="162">
        <f t="shared" si="0"/>
        <v>0</v>
      </c>
    </row>
    <row r="8" spans="1:11" s="2" customFormat="1" ht="31.5">
      <c r="A8" s="156" t="s">
        <v>153</v>
      </c>
      <c r="B8" s="157" t="s">
        <v>153</v>
      </c>
      <c r="C8" s="164" t="s">
        <v>288</v>
      </c>
      <c r="D8" s="159" t="s">
        <v>4</v>
      </c>
      <c r="E8" s="160">
        <v>0</v>
      </c>
      <c r="F8" s="161">
        <f t="shared" si="1"/>
        <v>1</v>
      </c>
      <c r="G8" s="161">
        <v>0</v>
      </c>
      <c r="H8" s="161">
        <v>1</v>
      </c>
      <c r="I8" s="161">
        <v>0</v>
      </c>
      <c r="J8" s="161">
        <v>0</v>
      </c>
      <c r="K8" s="162">
        <f t="shared" si="0"/>
        <v>0</v>
      </c>
    </row>
    <row r="9" spans="1:11" s="2" customFormat="1" ht="31.5">
      <c r="A9" s="156" t="s">
        <v>154</v>
      </c>
      <c r="B9" s="157" t="s">
        <v>154</v>
      </c>
      <c r="C9" s="164" t="s">
        <v>299</v>
      </c>
      <c r="D9" s="159" t="s">
        <v>4</v>
      </c>
      <c r="E9" s="160">
        <v>0</v>
      </c>
      <c r="F9" s="161">
        <f t="shared" si="1"/>
        <v>1</v>
      </c>
      <c r="G9" s="161">
        <v>0</v>
      </c>
      <c r="H9" s="161">
        <v>1</v>
      </c>
      <c r="I9" s="161">
        <v>0</v>
      </c>
      <c r="J9" s="161">
        <v>0</v>
      </c>
      <c r="K9" s="162">
        <f t="shared" si="0"/>
        <v>0</v>
      </c>
    </row>
    <row r="10" spans="1:11" s="155" customFormat="1">
      <c r="A10" s="156"/>
      <c r="B10" s="157"/>
      <c r="C10" s="164" t="s">
        <v>775</v>
      </c>
      <c r="D10" s="159" t="s">
        <v>4</v>
      </c>
      <c r="E10" s="160">
        <v>0</v>
      </c>
      <c r="F10" s="161">
        <f t="shared" si="1"/>
        <v>1</v>
      </c>
      <c r="G10" s="161">
        <v>0</v>
      </c>
      <c r="H10" s="161">
        <v>0</v>
      </c>
      <c r="I10" s="161">
        <v>0</v>
      </c>
      <c r="J10" s="161">
        <v>1</v>
      </c>
      <c r="K10" s="162">
        <f t="shared" si="0"/>
        <v>0</v>
      </c>
    </row>
    <row r="11" spans="1:11" s="155" customFormat="1" ht="47.25">
      <c r="A11" s="156" t="s">
        <v>155</v>
      </c>
      <c r="B11" s="157" t="s">
        <v>155</v>
      </c>
      <c r="C11" s="158" t="s">
        <v>289</v>
      </c>
      <c r="D11" s="159" t="s">
        <v>4</v>
      </c>
      <c r="E11" s="160">
        <v>0</v>
      </c>
      <c r="F11" s="161">
        <f t="shared" si="1"/>
        <v>12</v>
      </c>
      <c r="G11" s="161">
        <v>6</v>
      </c>
      <c r="H11" s="161">
        <v>2</v>
      </c>
      <c r="I11" s="161">
        <v>4</v>
      </c>
      <c r="J11" s="161">
        <v>0</v>
      </c>
      <c r="K11" s="162">
        <f t="shared" si="0"/>
        <v>0</v>
      </c>
    </row>
    <row r="12" spans="1:11" s="155" customFormat="1" ht="78.75">
      <c r="A12" s="156" t="s">
        <v>156</v>
      </c>
      <c r="B12" s="157" t="s">
        <v>156</v>
      </c>
      <c r="C12" s="158" t="s">
        <v>290</v>
      </c>
      <c r="D12" s="159" t="s">
        <v>4</v>
      </c>
      <c r="E12" s="160">
        <v>0</v>
      </c>
      <c r="F12" s="161">
        <f t="shared" si="1"/>
        <v>6</v>
      </c>
      <c r="G12" s="161">
        <v>0</v>
      </c>
      <c r="H12" s="161">
        <v>4</v>
      </c>
      <c r="I12" s="161">
        <v>2</v>
      </c>
      <c r="J12" s="161">
        <v>0</v>
      </c>
      <c r="K12" s="162">
        <f t="shared" si="0"/>
        <v>0</v>
      </c>
    </row>
    <row r="13" spans="1:11" s="155" customFormat="1" ht="63" customHeight="1">
      <c r="A13" s="156" t="s">
        <v>157</v>
      </c>
      <c r="B13" s="157" t="s">
        <v>157</v>
      </c>
      <c r="C13" s="158" t="s">
        <v>790</v>
      </c>
      <c r="D13" s="159" t="s">
        <v>4</v>
      </c>
      <c r="E13" s="160">
        <v>0</v>
      </c>
      <c r="F13" s="161">
        <f t="shared" si="1"/>
        <v>2</v>
      </c>
      <c r="G13" s="161">
        <v>0</v>
      </c>
      <c r="H13" s="161">
        <v>2</v>
      </c>
      <c r="I13" s="161">
        <v>0</v>
      </c>
      <c r="J13" s="161">
        <v>0</v>
      </c>
      <c r="K13" s="162">
        <f t="shared" si="0"/>
        <v>0</v>
      </c>
    </row>
    <row r="14" spans="1:11" s="155" customFormat="1" ht="31.5">
      <c r="A14" s="156" t="s">
        <v>158</v>
      </c>
      <c r="B14" s="157" t="s">
        <v>158</v>
      </c>
      <c r="C14" s="165" t="s">
        <v>291</v>
      </c>
      <c r="D14" s="159" t="s">
        <v>4</v>
      </c>
      <c r="E14" s="160">
        <v>0</v>
      </c>
      <c r="F14" s="161">
        <f t="shared" si="1"/>
        <v>2</v>
      </c>
      <c r="G14" s="161">
        <v>0</v>
      </c>
      <c r="H14" s="161">
        <v>2</v>
      </c>
      <c r="I14" s="161">
        <v>0</v>
      </c>
      <c r="J14" s="161">
        <v>0</v>
      </c>
      <c r="K14" s="162">
        <f t="shared" si="0"/>
        <v>0</v>
      </c>
    </row>
    <row r="15" spans="1:11" s="155" customFormat="1">
      <c r="A15" s="156" t="s">
        <v>159</v>
      </c>
      <c r="B15" s="157" t="s">
        <v>159</v>
      </c>
      <c r="C15" s="158" t="s">
        <v>292</v>
      </c>
      <c r="D15" s="159" t="s">
        <v>4</v>
      </c>
      <c r="E15" s="160">
        <v>0</v>
      </c>
      <c r="F15" s="161">
        <f t="shared" si="1"/>
        <v>2</v>
      </c>
      <c r="G15" s="161">
        <v>0</v>
      </c>
      <c r="H15" s="161">
        <v>2</v>
      </c>
      <c r="I15" s="161">
        <v>0</v>
      </c>
      <c r="J15" s="161">
        <v>0</v>
      </c>
      <c r="K15" s="162">
        <f t="shared" si="0"/>
        <v>0</v>
      </c>
    </row>
    <row r="16" spans="1:11" s="155" customFormat="1">
      <c r="A16" s="156" t="s">
        <v>160</v>
      </c>
      <c r="B16" s="157" t="s">
        <v>160</v>
      </c>
      <c r="C16" s="158" t="s">
        <v>293</v>
      </c>
      <c r="D16" s="159" t="s">
        <v>4</v>
      </c>
      <c r="E16" s="160">
        <v>0</v>
      </c>
      <c r="F16" s="161">
        <f t="shared" si="1"/>
        <v>4</v>
      </c>
      <c r="G16" s="161">
        <v>0</v>
      </c>
      <c r="H16" s="161">
        <v>2</v>
      </c>
      <c r="I16" s="161">
        <v>2</v>
      </c>
      <c r="J16" s="161">
        <v>0</v>
      </c>
      <c r="K16" s="162">
        <f t="shared" si="0"/>
        <v>0</v>
      </c>
    </row>
    <row r="17" spans="1:11" s="155" customFormat="1">
      <c r="A17" s="156" t="s">
        <v>161</v>
      </c>
      <c r="B17" s="157" t="s">
        <v>161</v>
      </c>
      <c r="C17" s="158" t="s">
        <v>56</v>
      </c>
      <c r="D17" s="159" t="s">
        <v>4</v>
      </c>
      <c r="E17" s="160">
        <v>0</v>
      </c>
      <c r="F17" s="161">
        <f t="shared" si="1"/>
        <v>1</v>
      </c>
      <c r="G17" s="161">
        <v>1</v>
      </c>
      <c r="H17" s="161">
        <v>0</v>
      </c>
      <c r="I17" s="161">
        <v>0</v>
      </c>
      <c r="J17" s="161">
        <v>0</v>
      </c>
      <c r="K17" s="162">
        <f t="shared" si="0"/>
        <v>0</v>
      </c>
    </row>
    <row r="18" spans="1:11" s="155" customFormat="1">
      <c r="A18" s="156" t="s">
        <v>162</v>
      </c>
      <c r="B18" s="157" t="s">
        <v>162</v>
      </c>
      <c r="C18" s="158" t="s">
        <v>294</v>
      </c>
      <c r="D18" s="159" t="s">
        <v>4</v>
      </c>
      <c r="E18" s="160">
        <v>0</v>
      </c>
      <c r="F18" s="161">
        <f t="shared" si="1"/>
        <v>1</v>
      </c>
      <c r="G18" s="161">
        <v>1</v>
      </c>
      <c r="H18" s="161">
        <v>0</v>
      </c>
      <c r="I18" s="161">
        <v>0</v>
      </c>
      <c r="J18" s="161">
        <v>0</v>
      </c>
      <c r="K18" s="162">
        <f t="shared" si="0"/>
        <v>0</v>
      </c>
    </row>
    <row r="19" spans="1:11" s="155" customFormat="1">
      <c r="A19" s="156" t="s">
        <v>163</v>
      </c>
      <c r="B19" s="157" t="s">
        <v>163</v>
      </c>
      <c r="C19" s="158" t="s">
        <v>295</v>
      </c>
      <c r="D19" s="159" t="s">
        <v>4</v>
      </c>
      <c r="E19" s="160">
        <v>0</v>
      </c>
      <c r="F19" s="161">
        <f t="shared" si="1"/>
        <v>1</v>
      </c>
      <c r="G19" s="161">
        <v>1</v>
      </c>
      <c r="H19" s="161">
        <v>0</v>
      </c>
      <c r="I19" s="161">
        <v>0</v>
      </c>
      <c r="J19" s="161">
        <v>0</v>
      </c>
      <c r="K19" s="162">
        <f t="shared" si="0"/>
        <v>0</v>
      </c>
    </row>
    <row r="20" spans="1:11" s="155" customFormat="1" ht="31.5">
      <c r="A20" s="156" t="s">
        <v>164</v>
      </c>
      <c r="B20" s="157" t="s">
        <v>164</v>
      </c>
      <c r="C20" s="158" t="s">
        <v>296</v>
      </c>
      <c r="D20" s="159" t="s">
        <v>4</v>
      </c>
      <c r="E20" s="160">
        <v>0</v>
      </c>
      <c r="F20" s="161">
        <f t="shared" si="1"/>
        <v>1</v>
      </c>
      <c r="G20" s="161">
        <v>0</v>
      </c>
      <c r="H20" s="161">
        <v>0</v>
      </c>
      <c r="I20" s="161">
        <v>0</v>
      </c>
      <c r="J20" s="161">
        <v>1</v>
      </c>
      <c r="K20" s="162">
        <f t="shared" si="0"/>
        <v>0</v>
      </c>
    </row>
    <row r="21" spans="1:11" s="155" customFormat="1" ht="31.5">
      <c r="A21" s="156" t="s">
        <v>165</v>
      </c>
      <c r="B21" s="157" t="s">
        <v>165</v>
      </c>
      <c r="C21" s="158" t="s">
        <v>297</v>
      </c>
      <c r="D21" s="159" t="s">
        <v>4</v>
      </c>
      <c r="E21" s="160">
        <v>0</v>
      </c>
      <c r="F21" s="161">
        <f t="shared" si="1"/>
        <v>1</v>
      </c>
      <c r="G21" s="161">
        <v>0</v>
      </c>
      <c r="H21" s="161">
        <v>0</v>
      </c>
      <c r="I21" s="161">
        <v>0</v>
      </c>
      <c r="J21" s="161">
        <v>1</v>
      </c>
      <c r="K21" s="162">
        <f t="shared" si="0"/>
        <v>0</v>
      </c>
    </row>
    <row r="22" spans="1:11" s="155" customFormat="1">
      <c r="A22" s="156" t="s">
        <v>166</v>
      </c>
      <c r="B22" s="157" t="s">
        <v>166</v>
      </c>
      <c r="C22" s="158"/>
      <c r="D22" s="159"/>
      <c r="E22" s="160">
        <v>0</v>
      </c>
      <c r="F22" s="161">
        <f t="shared" si="1"/>
        <v>0</v>
      </c>
      <c r="G22" s="161"/>
      <c r="H22" s="161"/>
      <c r="I22" s="161"/>
      <c r="J22" s="161"/>
      <c r="K22" s="162">
        <f t="shared" si="0"/>
        <v>0</v>
      </c>
    </row>
    <row r="23" spans="1:11" s="155" customFormat="1">
      <c r="A23" s="156" t="s">
        <v>167</v>
      </c>
      <c r="B23" s="157" t="s">
        <v>167</v>
      </c>
      <c r="C23" s="158" t="s">
        <v>450</v>
      </c>
      <c r="D23" s="159"/>
      <c r="E23" s="160">
        <v>0</v>
      </c>
      <c r="F23" s="161">
        <f t="shared" si="1"/>
        <v>0</v>
      </c>
      <c r="G23" s="161"/>
      <c r="H23" s="161"/>
      <c r="I23" s="161"/>
      <c r="J23" s="161"/>
      <c r="K23" s="162">
        <f t="shared" si="0"/>
        <v>0</v>
      </c>
    </row>
    <row r="24" spans="1:11" s="155" customFormat="1" ht="31.5">
      <c r="A24" s="156" t="s">
        <v>168</v>
      </c>
      <c r="B24" s="157" t="s">
        <v>168</v>
      </c>
      <c r="C24" s="158" t="s">
        <v>446</v>
      </c>
      <c r="D24" s="159" t="s">
        <v>3</v>
      </c>
      <c r="E24" s="160">
        <v>0</v>
      </c>
      <c r="F24" s="161">
        <f t="shared" ref="F24:F25" si="2">SUM(G24:J24)</f>
        <v>265</v>
      </c>
      <c r="G24" s="161">
        <v>200</v>
      </c>
      <c r="H24" s="161">
        <v>65</v>
      </c>
      <c r="I24" s="161">
        <v>0</v>
      </c>
      <c r="J24" s="161">
        <v>0</v>
      </c>
      <c r="K24" s="162">
        <f t="shared" si="0"/>
        <v>0</v>
      </c>
    </row>
    <row r="25" spans="1:11" s="155" customFormat="1" ht="31.5">
      <c r="A25" s="156" t="s">
        <v>169</v>
      </c>
      <c r="B25" s="157" t="s">
        <v>169</v>
      </c>
      <c r="C25" s="158" t="s">
        <v>448</v>
      </c>
      <c r="D25" s="159" t="s">
        <v>3</v>
      </c>
      <c r="E25" s="160">
        <v>0</v>
      </c>
      <c r="F25" s="161">
        <f t="shared" si="2"/>
        <v>210</v>
      </c>
      <c r="G25" s="161">
        <v>50</v>
      </c>
      <c r="H25" s="161">
        <v>0</v>
      </c>
      <c r="I25" s="161">
        <v>0</v>
      </c>
      <c r="J25" s="161">
        <v>160</v>
      </c>
      <c r="K25" s="162">
        <f t="shared" si="0"/>
        <v>0</v>
      </c>
    </row>
    <row r="26" spans="1:11" s="2" customFormat="1">
      <c r="A26" s="156" t="s">
        <v>170</v>
      </c>
      <c r="B26" s="157" t="s">
        <v>170</v>
      </c>
      <c r="C26" s="158" t="s">
        <v>413</v>
      </c>
      <c r="D26" s="159" t="s">
        <v>3</v>
      </c>
      <c r="E26" s="160">
        <v>0</v>
      </c>
      <c r="F26" s="150">
        <f t="shared" ref="F26" si="3">SUM(G26:J26)</f>
        <v>20</v>
      </c>
      <c r="G26" s="150">
        <v>0</v>
      </c>
      <c r="H26" s="150">
        <v>0</v>
      </c>
      <c r="I26" s="150">
        <v>0</v>
      </c>
      <c r="J26" s="150">
        <v>20</v>
      </c>
      <c r="K26" s="162">
        <f t="shared" si="0"/>
        <v>0</v>
      </c>
    </row>
    <row r="27" spans="1:11" s="155" customFormat="1">
      <c r="A27" s="156" t="s">
        <v>171</v>
      </c>
      <c r="B27" s="157" t="s">
        <v>171</v>
      </c>
      <c r="C27" s="158"/>
      <c r="D27" s="159"/>
      <c r="E27" s="160">
        <v>0</v>
      </c>
      <c r="F27" s="161"/>
      <c r="G27" s="161"/>
      <c r="H27" s="161"/>
      <c r="I27" s="161"/>
      <c r="J27" s="161"/>
      <c r="K27" s="162">
        <f t="shared" si="0"/>
        <v>0</v>
      </c>
    </row>
    <row r="28" spans="1:11" s="155" customFormat="1" ht="15.75" customHeight="1">
      <c r="A28" s="156" t="s">
        <v>172</v>
      </c>
      <c r="B28" s="157" t="s">
        <v>172</v>
      </c>
      <c r="C28" s="158" t="s">
        <v>59</v>
      </c>
      <c r="D28" s="159" t="s">
        <v>4</v>
      </c>
      <c r="E28" s="160">
        <v>0</v>
      </c>
      <c r="F28" s="124">
        <v>1</v>
      </c>
      <c r="G28" s="161">
        <v>250</v>
      </c>
      <c r="H28" s="161">
        <v>200</v>
      </c>
      <c r="I28" s="161">
        <v>200</v>
      </c>
      <c r="J28" s="161">
        <v>1500</v>
      </c>
      <c r="K28" s="162">
        <f t="shared" si="0"/>
        <v>0</v>
      </c>
    </row>
    <row r="29" spans="1:11" s="155" customFormat="1" ht="15.75" customHeight="1">
      <c r="A29" s="156" t="s">
        <v>173</v>
      </c>
      <c r="B29" s="157" t="s">
        <v>173</v>
      </c>
      <c r="C29" s="158" t="s">
        <v>360</v>
      </c>
      <c r="D29" s="159" t="s">
        <v>3</v>
      </c>
      <c r="E29" s="160">
        <v>0</v>
      </c>
      <c r="F29" s="161">
        <f t="shared" ref="F29:F30" si="4">SUM(G29:J29)</f>
        <v>475</v>
      </c>
      <c r="G29" s="161">
        <v>250</v>
      </c>
      <c r="H29" s="161">
        <v>65</v>
      </c>
      <c r="I29" s="161">
        <v>0</v>
      </c>
      <c r="J29" s="161">
        <v>160</v>
      </c>
      <c r="K29" s="162">
        <f t="shared" si="0"/>
        <v>0</v>
      </c>
    </row>
    <row r="30" spans="1:11" s="155" customFormat="1" ht="15.75" customHeight="1">
      <c r="A30" s="156" t="s">
        <v>174</v>
      </c>
      <c r="B30" s="157" t="s">
        <v>174</v>
      </c>
      <c r="C30" s="158" t="s">
        <v>361</v>
      </c>
      <c r="D30" s="159" t="s">
        <v>3</v>
      </c>
      <c r="E30" s="160">
        <v>0</v>
      </c>
      <c r="F30" s="161">
        <f t="shared" si="4"/>
        <v>20</v>
      </c>
      <c r="G30" s="161">
        <v>0</v>
      </c>
      <c r="H30" s="161">
        <v>0</v>
      </c>
      <c r="I30" s="161">
        <v>0</v>
      </c>
      <c r="J30" s="161">
        <v>20</v>
      </c>
      <c r="K30" s="162">
        <f t="shared" si="0"/>
        <v>0</v>
      </c>
    </row>
    <row r="31" spans="1:11" s="155" customFormat="1" ht="15.75" customHeight="1">
      <c r="A31" s="156" t="s">
        <v>176</v>
      </c>
      <c r="B31" s="157" t="s">
        <v>176</v>
      </c>
      <c r="C31" s="166" t="s">
        <v>462</v>
      </c>
      <c r="D31" s="159" t="s">
        <v>4</v>
      </c>
      <c r="E31" s="160">
        <v>0</v>
      </c>
      <c r="F31" s="161">
        <f>SUM(G31:J31)</f>
        <v>1</v>
      </c>
      <c r="G31" s="161">
        <v>0</v>
      </c>
      <c r="H31" s="161">
        <v>0</v>
      </c>
      <c r="I31" s="161">
        <v>0</v>
      </c>
      <c r="J31" s="161">
        <v>1</v>
      </c>
      <c r="K31" s="162">
        <f t="shared" si="0"/>
        <v>0</v>
      </c>
    </row>
    <row r="32" spans="1:11" s="155" customFormat="1" ht="15.75" customHeight="1">
      <c r="A32" s="156" t="s">
        <v>177</v>
      </c>
      <c r="B32" s="157" t="s">
        <v>177</v>
      </c>
      <c r="C32" s="164" t="s">
        <v>451</v>
      </c>
      <c r="D32" s="159" t="s">
        <v>4</v>
      </c>
      <c r="E32" s="160">
        <v>0</v>
      </c>
      <c r="F32" s="161">
        <f t="shared" ref="F32:F45" si="5">SUM(G32:J32)</f>
        <v>3</v>
      </c>
      <c r="G32" s="161">
        <v>1</v>
      </c>
      <c r="H32" s="161">
        <v>1</v>
      </c>
      <c r="I32" s="161">
        <v>0</v>
      </c>
      <c r="J32" s="161">
        <v>1</v>
      </c>
      <c r="K32" s="162">
        <f t="shared" si="0"/>
        <v>0</v>
      </c>
    </row>
    <row r="33" spans="1:11" s="155" customFormat="1" ht="15.75" customHeight="1">
      <c r="A33" s="156" t="s">
        <v>178</v>
      </c>
      <c r="B33" s="157" t="s">
        <v>178</v>
      </c>
      <c r="C33" s="164" t="s">
        <v>776</v>
      </c>
      <c r="D33" s="159" t="s">
        <v>4</v>
      </c>
      <c r="E33" s="160">
        <v>0</v>
      </c>
      <c r="F33" s="161">
        <f t="shared" si="5"/>
        <v>5</v>
      </c>
      <c r="G33" s="161">
        <v>3</v>
      </c>
      <c r="H33" s="161">
        <v>2</v>
      </c>
      <c r="I33" s="161">
        <v>0</v>
      </c>
      <c r="J33" s="161">
        <v>0</v>
      </c>
      <c r="K33" s="162">
        <f t="shared" si="0"/>
        <v>0</v>
      </c>
    </row>
    <row r="34" spans="1:11" s="155" customFormat="1" ht="15.75" customHeight="1">
      <c r="A34" s="156" t="s">
        <v>179</v>
      </c>
      <c r="B34" s="157" t="s">
        <v>179</v>
      </c>
      <c r="C34" s="164" t="s">
        <v>452</v>
      </c>
      <c r="D34" s="159" t="s">
        <v>4</v>
      </c>
      <c r="E34" s="160">
        <v>0</v>
      </c>
      <c r="F34" s="161">
        <f t="shared" si="5"/>
        <v>1</v>
      </c>
      <c r="G34" s="161">
        <v>0</v>
      </c>
      <c r="H34" s="161">
        <v>1</v>
      </c>
      <c r="I34" s="161">
        <v>0</v>
      </c>
      <c r="J34" s="161">
        <v>0</v>
      </c>
      <c r="K34" s="162">
        <f t="shared" si="0"/>
        <v>0</v>
      </c>
    </row>
    <row r="35" spans="1:11" s="155" customFormat="1" ht="15.75" customHeight="1">
      <c r="A35" s="156" t="s">
        <v>465</v>
      </c>
      <c r="B35" s="157" t="s">
        <v>465</v>
      </c>
      <c r="C35" s="158" t="s">
        <v>453</v>
      </c>
      <c r="D35" s="159" t="s">
        <v>4</v>
      </c>
      <c r="E35" s="160">
        <v>0</v>
      </c>
      <c r="F35" s="161">
        <f t="shared" si="5"/>
        <v>13</v>
      </c>
      <c r="G35" s="161">
        <v>6</v>
      </c>
      <c r="H35" s="161">
        <v>2</v>
      </c>
      <c r="I35" s="161">
        <v>5</v>
      </c>
      <c r="J35" s="161">
        <v>0</v>
      </c>
      <c r="K35" s="162">
        <f t="shared" si="0"/>
        <v>0</v>
      </c>
    </row>
    <row r="36" spans="1:11" s="155" customFormat="1" ht="15.75" customHeight="1">
      <c r="A36" s="156" t="s">
        <v>466</v>
      </c>
      <c r="B36" s="157" t="s">
        <v>466</v>
      </c>
      <c r="C36" s="158" t="s">
        <v>456</v>
      </c>
      <c r="D36" s="159" t="s">
        <v>4</v>
      </c>
      <c r="E36" s="160">
        <v>0</v>
      </c>
      <c r="F36" s="161">
        <f t="shared" si="5"/>
        <v>6</v>
      </c>
      <c r="G36" s="161">
        <v>0</v>
      </c>
      <c r="H36" s="161">
        <v>4</v>
      </c>
      <c r="I36" s="161">
        <v>2</v>
      </c>
      <c r="J36" s="161">
        <v>0</v>
      </c>
      <c r="K36" s="162">
        <f t="shared" si="0"/>
        <v>0</v>
      </c>
    </row>
    <row r="37" spans="1:11" s="155" customFormat="1" ht="15.75" customHeight="1">
      <c r="A37" s="156" t="s">
        <v>467</v>
      </c>
      <c r="B37" s="157" t="s">
        <v>467</v>
      </c>
      <c r="C37" s="158" t="s">
        <v>457</v>
      </c>
      <c r="D37" s="159" t="s">
        <v>4</v>
      </c>
      <c r="E37" s="160">
        <v>0</v>
      </c>
      <c r="F37" s="161">
        <f t="shared" si="5"/>
        <v>2</v>
      </c>
      <c r="G37" s="161">
        <v>0</v>
      </c>
      <c r="H37" s="161">
        <v>2</v>
      </c>
      <c r="I37" s="161">
        <v>0</v>
      </c>
      <c r="J37" s="161">
        <v>0</v>
      </c>
      <c r="K37" s="162">
        <f t="shared" si="0"/>
        <v>0</v>
      </c>
    </row>
    <row r="38" spans="1:11" s="155" customFormat="1" ht="15.75" customHeight="1">
      <c r="A38" s="156" t="s">
        <v>468</v>
      </c>
      <c r="B38" s="157" t="s">
        <v>468</v>
      </c>
      <c r="C38" s="165" t="s">
        <v>455</v>
      </c>
      <c r="D38" s="159" t="s">
        <v>4</v>
      </c>
      <c r="E38" s="160">
        <v>0</v>
      </c>
      <c r="F38" s="161">
        <f t="shared" si="5"/>
        <v>2</v>
      </c>
      <c r="G38" s="161">
        <v>0</v>
      </c>
      <c r="H38" s="161">
        <v>2</v>
      </c>
      <c r="I38" s="161">
        <v>0</v>
      </c>
      <c r="J38" s="161">
        <v>0</v>
      </c>
      <c r="K38" s="162">
        <f t="shared" si="0"/>
        <v>0</v>
      </c>
    </row>
    <row r="39" spans="1:11" s="155" customFormat="1" ht="15.75" customHeight="1">
      <c r="A39" s="156" t="s">
        <v>469</v>
      </c>
      <c r="B39" s="157" t="s">
        <v>469</v>
      </c>
      <c r="C39" s="158" t="s">
        <v>454</v>
      </c>
      <c r="D39" s="159" t="s">
        <v>4</v>
      </c>
      <c r="E39" s="160">
        <v>0</v>
      </c>
      <c r="F39" s="161">
        <f t="shared" si="5"/>
        <v>2</v>
      </c>
      <c r="G39" s="161">
        <v>0</v>
      </c>
      <c r="H39" s="161">
        <v>2</v>
      </c>
      <c r="I39" s="161">
        <v>0</v>
      </c>
      <c r="J39" s="161">
        <v>0</v>
      </c>
      <c r="K39" s="162">
        <f t="shared" si="0"/>
        <v>0</v>
      </c>
    </row>
    <row r="40" spans="1:11" s="155" customFormat="1" ht="15.75" customHeight="1">
      <c r="A40" s="156" t="s">
        <v>470</v>
      </c>
      <c r="B40" s="157" t="s">
        <v>470</v>
      </c>
      <c r="C40" s="158" t="s">
        <v>293</v>
      </c>
      <c r="D40" s="159" t="s">
        <v>4</v>
      </c>
      <c r="E40" s="160">
        <v>0</v>
      </c>
      <c r="F40" s="161">
        <f t="shared" si="5"/>
        <v>4</v>
      </c>
      <c r="G40" s="161">
        <v>0</v>
      </c>
      <c r="H40" s="161">
        <v>2</v>
      </c>
      <c r="I40" s="161">
        <v>2</v>
      </c>
      <c r="J40" s="161">
        <v>0</v>
      </c>
      <c r="K40" s="162">
        <f t="shared" si="0"/>
        <v>0</v>
      </c>
    </row>
    <row r="41" spans="1:11" s="155" customFormat="1" ht="15.75" customHeight="1">
      <c r="A41" s="156" t="s">
        <v>471</v>
      </c>
      <c r="B41" s="157" t="s">
        <v>471</v>
      </c>
      <c r="C41" s="158" t="s">
        <v>458</v>
      </c>
      <c r="D41" s="159" t="s">
        <v>4</v>
      </c>
      <c r="E41" s="160">
        <v>0</v>
      </c>
      <c r="F41" s="161">
        <f t="shared" si="5"/>
        <v>1</v>
      </c>
      <c r="G41" s="161">
        <v>1</v>
      </c>
      <c r="H41" s="161">
        <v>0</v>
      </c>
      <c r="I41" s="161">
        <v>0</v>
      </c>
      <c r="J41" s="161">
        <v>0</v>
      </c>
      <c r="K41" s="162">
        <f t="shared" si="0"/>
        <v>0</v>
      </c>
    </row>
    <row r="42" spans="1:11" s="155" customFormat="1" ht="15.75" customHeight="1">
      <c r="A42" s="156" t="s">
        <v>472</v>
      </c>
      <c r="B42" s="157" t="s">
        <v>472</v>
      </c>
      <c r="C42" s="158" t="s">
        <v>459</v>
      </c>
      <c r="D42" s="159" t="s">
        <v>4</v>
      </c>
      <c r="E42" s="160">
        <v>0</v>
      </c>
      <c r="F42" s="161">
        <f t="shared" si="5"/>
        <v>1</v>
      </c>
      <c r="G42" s="161">
        <v>1</v>
      </c>
      <c r="H42" s="161">
        <v>0</v>
      </c>
      <c r="I42" s="161">
        <v>0</v>
      </c>
      <c r="J42" s="161">
        <v>0</v>
      </c>
      <c r="K42" s="162">
        <f t="shared" si="0"/>
        <v>0</v>
      </c>
    </row>
    <row r="43" spans="1:11" s="155" customFormat="1" ht="15.75" customHeight="1">
      <c r="A43" s="156" t="s">
        <v>473</v>
      </c>
      <c r="B43" s="157" t="s">
        <v>473</v>
      </c>
      <c r="C43" s="158" t="s">
        <v>460</v>
      </c>
      <c r="D43" s="159" t="s">
        <v>4</v>
      </c>
      <c r="E43" s="160">
        <v>0</v>
      </c>
      <c r="F43" s="161">
        <f t="shared" si="5"/>
        <v>1</v>
      </c>
      <c r="G43" s="161">
        <v>0</v>
      </c>
      <c r="H43" s="161">
        <v>0</v>
      </c>
      <c r="I43" s="161">
        <v>0</v>
      </c>
      <c r="J43" s="161">
        <v>1</v>
      </c>
      <c r="K43" s="162">
        <f t="shared" si="0"/>
        <v>0</v>
      </c>
    </row>
    <row r="44" spans="1:11" s="155" customFormat="1" ht="15.75" customHeight="1">
      <c r="A44" s="156" t="s">
        <v>474</v>
      </c>
      <c r="B44" s="157" t="s">
        <v>474</v>
      </c>
      <c r="C44" s="158" t="s">
        <v>461</v>
      </c>
      <c r="D44" s="159" t="s">
        <v>4</v>
      </c>
      <c r="E44" s="160">
        <v>0</v>
      </c>
      <c r="F44" s="161">
        <f t="shared" si="5"/>
        <v>1</v>
      </c>
      <c r="G44" s="161">
        <v>0</v>
      </c>
      <c r="H44" s="161">
        <v>0</v>
      </c>
      <c r="I44" s="161">
        <v>0</v>
      </c>
      <c r="J44" s="161">
        <v>1</v>
      </c>
      <c r="K44" s="162">
        <f t="shared" si="0"/>
        <v>0</v>
      </c>
    </row>
    <row r="45" spans="1:11" s="155" customFormat="1" ht="15.75" customHeight="1">
      <c r="A45" s="156" t="s">
        <v>475</v>
      </c>
      <c r="B45" s="157" t="s">
        <v>475</v>
      </c>
      <c r="C45" s="172" t="s">
        <v>193</v>
      </c>
      <c r="D45" s="159" t="s">
        <v>4</v>
      </c>
      <c r="E45" s="160">
        <v>0</v>
      </c>
      <c r="F45" s="161">
        <f t="shared" si="5"/>
        <v>40</v>
      </c>
      <c r="G45" s="161">
        <v>20</v>
      </c>
      <c r="H45" s="161">
        <v>8</v>
      </c>
      <c r="I45" s="161">
        <v>0</v>
      </c>
      <c r="J45" s="161">
        <v>12</v>
      </c>
      <c r="K45" s="162">
        <f t="shared" si="0"/>
        <v>0</v>
      </c>
    </row>
    <row r="46" spans="1:11" s="155" customFormat="1" ht="15.75" customHeight="1">
      <c r="A46" s="156" t="s">
        <v>476</v>
      </c>
      <c r="B46" s="157" t="s">
        <v>476</v>
      </c>
      <c r="C46" s="172" t="s">
        <v>194</v>
      </c>
      <c r="D46" s="159" t="s">
        <v>4</v>
      </c>
      <c r="E46" s="160">
        <v>0</v>
      </c>
      <c r="F46" s="161">
        <f>SUM(G46:J46)</f>
        <v>40</v>
      </c>
      <c r="G46" s="161">
        <v>20</v>
      </c>
      <c r="H46" s="161">
        <v>8</v>
      </c>
      <c r="I46" s="161">
        <v>0</v>
      </c>
      <c r="J46" s="161">
        <v>12</v>
      </c>
      <c r="K46" s="162">
        <f t="shared" si="0"/>
        <v>0</v>
      </c>
    </row>
    <row r="47" spans="1:11" s="155" customFormat="1" ht="15.75" customHeight="1">
      <c r="A47" s="156" t="s">
        <v>477</v>
      </c>
      <c r="B47" s="157" t="s">
        <v>477</v>
      </c>
      <c r="C47" s="158" t="s">
        <v>463</v>
      </c>
      <c r="D47" s="159" t="s">
        <v>69</v>
      </c>
      <c r="E47" s="160">
        <v>0</v>
      </c>
      <c r="F47" s="161">
        <f>SUM(G47:J47)</f>
        <v>24</v>
      </c>
      <c r="G47" s="161">
        <v>0</v>
      </c>
      <c r="H47" s="161">
        <v>0</v>
      </c>
      <c r="I47" s="161">
        <v>0</v>
      </c>
      <c r="J47" s="161">
        <v>24</v>
      </c>
      <c r="K47" s="162">
        <f t="shared" si="0"/>
        <v>0</v>
      </c>
    </row>
    <row r="48" spans="1:11" s="155" customFormat="1">
      <c r="A48" s="156" t="s">
        <v>478</v>
      </c>
      <c r="B48" s="157" t="s">
        <v>478</v>
      </c>
      <c r="C48" s="158" t="s">
        <v>464</v>
      </c>
      <c r="D48" s="159" t="s">
        <v>69</v>
      </c>
      <c r="E48" s="160">
        <v>0</v>
      </c>
      <c r="F48" s="161">
        <f>SUM(G48:J48)</f>
        <v>20</v>
      </c>
      <c r="G48" s="161">
        <v>6</v>
      </c>
      <c r="H48" s="161">
        <v>8</v>
      </c>
      <c r="I48" s="161">
        <v>6</v>
      </c>
      <c r="J48" s="161">
        <v>0</v>
      </c>
      <c r="K48" s="162">
        <f t="shared" si="0"/>
        <v>0</v>
      </c>
    </row>
    <row r="49" spans="1:12" s="155" customFormat="1">
      <c r="A49" s="156" t="s">
        <v>479</v>
      </c>
      <c r="B49" s="157" t="s">
        <v>479</v>
      </c>
      <c r="C49" s="158" t="s">
        <v>66</v>
      </c>
      <c r="D49" s="159" t="s">
        <v>69</v>
      </c>
      <c r="E49" s="160">
        <v>0</v>
      </c>
      <c r="F49" s="161">
        <f>SUM(G49:J49)</f>
        <v>32</v>
      </c>
      <c r="G49" s="161">
        <v>6</v>
      </c>
      <c r="H49" s="161">
        <v>8</v>
      </c>
      <c r="I49" s="161">
        <v>6</v>
      </c>
      <c r="J49" s="161">
        <v>12</v>
      </c>
      <c r="K49" s="162">
        <f t="shared" si="0"/>
        <v>0</v>
      </c>
    </row>
    <row r="50" spans="1:12" s="155" customFormat="1">
      <c r="A50" s="156" t="s">
        <v>480</v>
      </c>
      <c r="B50" s="157" t="s">
        <v>480</v>
      </c>
      <c r="C50" s="158" t="s">
        <v>65</v>
      </c>
      <c r="D50" s="159" t="s">
        <v>149</v>
      </c>
      <c r="E50" s="160">
        <v>0</v>
      </c>
      <c r="F50" s="161">
        <v>1</v>
      </c>
      <c r="G50" s="161">
        <v>0</v>
      </c>
      <c r="H50" s="161">
        <v>0</v>
      </c>
      <c r="I50" s="161">
        <v>0</v>
      </c>
      <c r="J50" s="161">
        <v>0</v>
      </c>
      <c r="K50" s="162">
        <f t="shared" si="0"/>
        <v>0</v>
      </c>
    </row>
    <row r="51" spans="1:12" s="155" customFormat="1">
      <c r="A51" s="156" t="s">
        <v>481</v>
      </c>
      <c r="B51" s="157" t="s">
        <v>481</v>
      </c>
      <c r="C51" s="158" t="s">
        <v>67</v>
      </c>
      <c r="D51" s="159" t="s">
        <v>69</v>
      </c>
      <c r="E51" s="160">
        <v>0</v>
      </c>
      <c r="F51" s="161">
        <f>SUM(G51:J51)</f>
        <v>15</v>
      </c>
      <c r="G51" s="161">
        <v>2</v>
      </c>
      <c r="H51" s="161">
        <v>3</v>
      </c>
      <c r="I51" s="161">
        <v>2</v>
      </c>
      <c r="J51" s="161">
        <v>8</v>
      </c>
      <c r="K51" s="162">
        <f t="shared" si="0"/>
        <v>0</v>
      </c>
    </row>
    <row r="52" spans="1:12" s="155" customFormat="1">
      <c r="A52" s="156" t="s">
        <v>482</v>
      </c>
      <c r="B52" s="157" t="s">
        <v>482</v>
      </c>
      <c r="C52" s="158" t="s">
        <v>68</v>
      </c>
      <c r="D52" s="159" t="s">
        <v>69</v>
      </c>
      <c r="E52" s="160">
        <v>0</v>
      </c>
      <c r="F52" s="161">
        <v>8</v>
      </c>
      <c r="G52" s="161">
        <v>0</v>
      </c>
      <c r="H52" s="161">
        <v>0</v>
      </c>
      <c r="I52" s="161">
        <v>0</v>
      </c>
      <c r="J52" s="161">
        <v>0</v>
      </c>
      <c r="K52" s="162">
        <f t="shared" si="0"/>
        <v>0</v>
      </c>
    </row>
    <row r="53" spans="1:12" s="155" customFormat="1">
      <c r="A53" s="156" t="s">
        <v>483</v>
      </c>
      <c r="B53" s="157" t="s">
        <v>483</v>
      </c>
      <c r="C53" s="158" t="s">
        <v>182</v>
      </c>
      <c r="D53" s="159" t="s">
        <v>4</v>
      </c>
      <c r="E53" s="160">
        <v>0</v>
      </c>
      <c r="F53" s="161">
        <v>1</v>
      </c>
      <c r="G53" s="161">
        <v>0</v>
      </c>
      <c r="H53" s="161">
        <v>0</v>
      </c>
      <c r="I53" s="161">
        <v>0</v>
      </c>
      <c r="J53" s="161">
        <v>0</v>
      </c>
      <c r="K53" s="162">
        <f t="shared" si="0"/>
        <v>0</v>
      </c>
    </row>
    <row r="54" spans="1:12" s="155" customFormat="1">
      <c r="A54" s="156" t="s">
        <v>484</v>
      </c>
      <c r="B54" s="157" t="s">
        <v>484</v>
      </c>
      <c r="C54" s="158" t="s">
        <v>183</v>
      </c>
      <c r="D54" s="159" t="s">
        <v>4</v>
      </c>
      <c r="E54" s="160">
        <v>0</v>
      </c>
      <c r="F54" s="161">
        <v>1</v>
      </c>
      <c r="G54" s="161">
        <v>0</v>
      </c>
      <c r="H54" s="161">
        <v>0</v>
      </c>
      <c r="I54" s="161">
        <v>0</v>
      </c>
      <c r="J54" s="161">
        <v>0</v>
      </c>
      <c r="K54" s="162">
        <f t="shared" si="0"/>
        <v>0</v>
      </c>
    </row>
    <row r="55" spans="1:12" s="2" customFormat="1" ht="16.5" thickBot="1">
      <c r="A55" s="121"/>
      <c r="B55" s="122"/>
      <c r="C55" s="116"/>
      <c r="D55" s="117"/>
      <c r="E55" s="126"/>
      <c r="F55" s="127"/>
      <c r="G55" s="127"/>
      <c r="H55" s="127"/>
      <c r="I55" s="127"/>
      <c r="J55" s="127"/>
      <c r="K55" s="128"/>
    </row>
    <row r="56" spans="1:12" s="155" customFormat="1" ht="16.5" thickTop="1">
      <c r="A56" s="145"/>
      <c r="B56" s="145"/>
      <c r="C56" s="144"/>
      <c r="D56" s="140"/>
      <c r="E56" s="143"/>
      <c r="F56" s="142"/>
      <c r="G56" s="142"/>
      <c r="H56" s="142"/>
      <c r="I56" s="142"/>
      <c r="J56" s="142"/>
      <c r="K56" s="143"/>
    </row>
    <row r="58" spans="1:12">
      <c r="A58" s="174" t="s">
        <v>390</v>
      </c>
      <c r="B58" s="175"/>
      <c r="C58" s="175" t="s">
        <v>677</v>
      </c>
      <c r="D58" s="175"/>
      <c r="E58" s="176"/>
      <c r="F58" s="177"/>
      <c r="G58" s="177"/>
      <c r="H58" s="177"/>
      <c r="I58" s="177"/>
      <c r="J58" s="177"/>
      <c r="K58" s="178"/>
      <c r="L58" s="213"/>
    </row>
    <row r="59" spans="1:12">
      <c r="A59" s="179"/>
      <c r="B59" s="180"/>
      <c r="C59" s="180" t="s">
        <v>678</v>
      </c>
      <c r="D59" s="180"/>
      <c r="E59" s="181"/>
      <c r="F59" s="182"/>
      <c r="G59" s="182"/>
      <c r="H59" s="182"/>
      <c r="I59" s="182"/>
      <c r="J59" s="182"/>
      <c r="K59" s="183"/>
      <c r="L59" s="213"/>
    </row>
  </sheetData>
  <mergeCells count="1">
    <mergeCell ref="I3:J3"/>
  </mergeCells>
  <phoneticPr fontId="15" type="noConversion"/>
  <pageMargins left="0.78740157480314965" right="0.78740157480314965" top="0.98425196850393704" bottom="0.98425196850393704" header="0.51181102362204722" footer="0.51181102362204722"/>
  <pageSetup paperSize="9" scale="74" fitToHeight="0" orientation="landscape" r:id="rId1"/>
  <headerFooter alignWithMargins="0">
    <oddHeader>&amp;LAtletická hala Vítkovice
SO 04 - Atletická hala&amp;C04.4.6 - Elektronické komunikace (SLP)&amp;R08/2013
DPS</oddHeader>
    <oddFooter>&amp;Rstrana &amp;P</oddFooter>
  </headerFooter>
  <rowBreaks count="1" manualBreakCount="1">
    <brk id="2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abSelected="1" view="pageBreakPreview" zoomScaleNormal="100" zoomScaleSheetLayoutView="100" workbookViewId="0">
      <pane ySplit="3" topLeftCell="A30"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9" width="8.125" style="95" bestFit="1" customWidth="1"/>
    <col min="10" max="10" width="9.375" style="95"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44</v>
      </c>
      <c r="G1" s="103" t="s">
        <v>45</v>
      </c>
      <c r="H1" s="103" t="s">
        <v>46</v>
      </c>
      <c r="I1" s="103" t="s">
        <v>47</v>
      </c>
      <c r="J1" s="103" t="s">
        <v>301</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20</v>
      </c>
      <c r="B3" s="112"/>
      <c r="C3" s="113" t="s">
        <v>141</v>
      </c>
      <c r="D3" s="112"/>
      <c r="E3" s="112"/>
      <c r="F3" s="114"/>
      <c r="G3" s="114"/>
      <c r="H3" s="114"/>
      <c r="I3" s="214" t="s">
        <v>52</v>
      </c>
      <c r="J3" s="215"/>
      <c r="K3" s="216"/>
      <c r="L3" s="115">
        <f>SUM(L4:L67)</f>
        <v>0</v>
      </c>
    </row>
    <row r="4" spans="1:12" s="2" customFormat="1" ht="29.25" customHeight="1">
      <c r="A4" s="119" t="s">
        <v>71</v>
      </c>
      <c r="B4" s="120" t="s">
        <v>71</v>
      </c>
      <c r="C4" s="158" t="s">
        <v>318</v>
      </c>
      <c r="D4" s="148" t="s">
        <v>4</v>
      </c>
      <c r="E4" s="149">
        <v>0</v>
      </c>
      <c r="F4" s="124">
        <f t="shared" ref="F4:F61" si="0">SUM(G4:K4)</f>
        <v>12</v>
      </c>
      <c r="G4" s="124">
        <v>4</v>
      </c>
      <c r="H4" s="150">
        <v>6</v>
      </c>
      <c r="I4" s="150">
        <v>2</v>
      </c>
      <c r="J4" s="150">
        <v>0</v>
      </c>
      <c r="K4" s="150"/>
      <c r="L4" s="125">
        <f t="shared" ref="L4:L64" si="1">F4*E4</f>
        <v>0</v>
      </c>
    </row>
    <row r="5" spans="1:12" s="2" customFormat="1" ht="33.75" customHeight="1">
      <c r="A5" s="119" t="s">
        <v>72</v>
      </c>
      <c r="B5" s="120" t="s">
        <v>72</v>
      </c>
      <c r="C5" s="167" t="s">
        <v>315</v>
      </c>
      <c r="D5" s="148" t="s">
        <v>4</v>
      </c>
      <c r="E5" s="149">
        <v>0</v>
      </c>
      <c r="F5" s="124">
        <f t="shared" si="0"/>
        <v>2</v>
      </c>
      <c r="G5" s="124">
        <v>1</v>
      </c>
      <c r="H5" s="150">
        <v>1</v>
      </c>
      <c r="I5" s="150">
        <v>0</v>
      </c>
      <c r="J5" s="150">
        <v>0</v>
      </c>
      <c r="K5" s="150"/>
      <c r="L5" s="125">
        <f t="shared" si="1"/>
        <v>0</v>
      </c>
    </row>
    <row r="6" spans="1:12" s="2" customFormat="1" ht="31.5">
      <c r="A6" s="119" t="s">
        <v>73</v>
      </c>
      <c r="B6" s="120" t="s">
        <v>73</v>
      </c>
      <c r="C6" s="167" t="s">
        <v>316</v>
      </c>
      <c r="D6" s="148" t="s">
        <v>4</v>
      </c>
      <c r="E6" s="160">
        <v>0</v>
      </c>
      <c r="F6" s="124">
        <f t="shared" si="0"/>
        <v>2</v>
      </c>
      <c r="G6" s="124">
        <v>1</v>
      </c>
      <c r="H6" s="150">
        <v>1</v>
      </c>
      <c r="I6" s="150">
        <v>0</v>
      </c>
      <c r="J6" s="150">
        <v>0</v>
      </c>
      <c r="K6" s="150"/>
      <c r="L6" s="125">
        <f t="shared" si="1"/>
        <v>0</v>
      </c>
    </row>
    <row r="7" spans="1:12" s="2" customFormat="1">
      <c r="A7" s="119" t="s">
        <v>74</v>
      </c>
      <c r="B7" s="120" t="s">
        <v>74</v>
      </c>
      <c r="C7" t="s">
        <v>317</v>
      </c>
      <c r="D7" s="148" t="s">
        <v>4</v>
      </c>
      <c r="E7" s="160">
        <v>0</v>
      </c>
      <c r="F7" s="124">
        <f t="shared" si="0"/>
        <v>1</v>
      </c>
      <c r="G7" s="124">
        <v>0</v>
      </c>
      <c r="H7" s="150">
        <v>0</v>
      </c>
      <c r="I7" s="150">
        <v>0</v>
      </c>
      <c r="J7" s="150">
        <v>1</v>
      </c>
      <c r="K7" s="150"/>
      <c r="L7" s="125">
        <f t="shared" si="1"/>
        <v>0</v>
      </c>
    </row>
    <row r="8" spans="1:12" s="2" customFormat="1" ht="31.5">
      <c r="A8" s="119" t="s">
        <v>75</v>
      </c>
      <c r="B8" s="120" t="s">
        <v>75</v>
      </c>
      <c r="C8" s="158" t="s">
        <v>319</v>
      </c>
      <c r="D8" s="148" t="s">
        <v>4</v>
      </c>
      <c r="E8" s="160">
        <v>0</v>
      </c>
      <c r="F8" s="124">
        <f t="shared" si="0"/>
        <v>2</v>
      </c>
      <c r="G8" s="124">
        <v>1</v>
      </c>
      <c r="H8" s="150">
        <v>1</v>
      </c>
      <c r="I8" s="150">
        <v>0</v>
      </c>
      <c r="J8" s="150">
        <v>0</v>
      </c>
      <c r="K8" s="150"/>
      <c r="L8" s="125">
        <f t="shared" si="1"/>
        <v>0</v>
      </c>
    </row>
    <row r="9" spans="1:12" s="2" customFormat="1">
      <c r="A9" s="119" t="s">
        <v>76</v>
      </c>
      <c r="B9" s="120" t="s">
        <v>76</v>
      </c>
      <c r="C9" s="97" t="s">
        <v>772</v>
      </c>
      <c r="D9" s="98" t="s">
        <v>4</v>
      </c>
      <c r="E9" s="160">
        <v>0</v>
      </c>
      <c r="F9" s="124">
        <f t="shared" ref="F9:F21" si="2">SUM(G9:K9)</f>
        <v>2</v>
      </c>
      <c r="G9" s="124">
        <v>1</v>
      </c>
      <c r="H9" s="150">
        <v>1</v>
      </c>
      <c r="I9" s="150">
        <v>0</v>
      </c>
      <c r="J9" s="150">
        <v>0</v>
      </c>
      <c r="K9" s="150"/>
      <c r="L9" s="125">
        <f t="shared" si="1"/>
        <v>0</v>
      </c>
    </row>
    <row r="10" spans="1:12" s="2" customFormat="1">
      <c r="A10" s="119" t="s">
        <v>77</v>
      </c>
      <c r="B10" s="120" t="s">
        <v>77</v>
      </c>
      <c r="C10" s="158" t="s">
        <v>419</v>
      </c>
      <c r="D10" s="159" t="s">
        <v>4</v>
      </c>
      <c r="E10" s="160">
        <v>0</v>
      </c>
      <c r="F10" s="124">
        <f t="shared" si="2"/>
        <v>46</v>
      </c>
      <c r="G10" s="124">
        <v>19</v>
      </c>
      <c r="H10" s="150">
        <v>18</v>
      </c>
      <c r="I10" s="150">
        <v>9</v>
      </c>
      <c r="J10" s="150">
        <v>0</v>
      </c>
      <c r="K10" s="150"/>
      <c r="L10" s="125">
        <f t="shared" si="1"/>
        <v>0</v>
      </c>
    </row>
    <row r="11" spans="1:12" s="2" customFormat="1">
      <c r="A11" s="119" t="s">
        <v>78</v>
      </c>
      <c r="B11" s="120" t="s">
        <v>78</v>
      </c>
      <c r="C11" s="158" t="s">
        <v>420</v>
      </c>
      <c r="D11" s="159" t="s">
        <v>4</v>
      </c>
      <c r="E11" s="160">
        <v>0</v>
      </c>
      <c r="F11" s="124">
        <f t="shared" si="2"/>
        <v>46</v>
      </c>
      <c r="G11" s="124">
        <v>19</v>
      </c>
      <c r="H11" s="150">
        <v>18</v>
      </c>
      <c r="I11" s="150">
        <v>9</v>
      </c>
      <c r="J11" s="150">
        <v>0</v>
      </c>
      <c r="K11" s="150"/>
      <c r="L11" s="125">
        <f t="shared" si="1"/>
        <v>0</v>
      </c>
    </row>
    <row r="12" spans="1:12" s="155" customFormat="1">
      <c r="A12" s="119" t="s">
        <v>79</v>
      </c>
      <c r="B12" s="120" t="s">
        <v>79</v>
      </c>
      <c r="C12" s="158" t="s">
        <v>421</v>
      </c>
      <c r="D12" s="159" t="s">
        <v>4</v>
      </c>
      <c r="E12" s="160">
        <v>0</v>
      </c>
      <c r="F12" s="124">
        <f t="shared" si="2"/>
        <v>2</v>
      </c>
      <c r="G12" s="124">
        <v>0</v>
      </c>
      <c r="H12" s="161">
        <v>2</v>
      </c>
      <c r="I12" s="161">
        <v>0</v>
      </c>
      <c r="J12" s="161">
        <v>0</v>
      </c>
      <c r="K12" s="161"/>
      <c r="L12" s="125">
        <f t="shared" si="1"/>
        <v>0</v>
      </c>
    </row>
    <row r="13" spans="1:12" s="2" customFormat="1">
      <c r="A13" s="119" t="s">
        <v>80</v>
      </c>
      <c r="B13" s="120" t="s">
        <v>80</v>
      </c>
      <c r="C13" s="165" t="s">
        <v>423</v>
      </c>
      <c r="D13" s="148" t="s">
        <v>4</v>
      </c>
      <c r="E13" s="160">
        <v>0</v>
      </c>
      <c r="F13" s="124">
        <f t="shared" si="2"/>
        <v>1</v>
      </c>
      <c r="G13" s="124">
        <v>1</v>
      </c>
      <c r="H13" s="150">
        <v>0</v>
      </c>
      <c r="I13" s="150">
        <v>0</v>
      </c>
      <c r="J13" s="150">
        <v>0</v>
      </c>
      <c r="K13" s="150"/>
      <c r="L13" s="125">
        <f t="shared" si="1"/>
        <v>0</v>
      </c>
    </row>
    <row r="14" spans="1:12" s="2" customFormat="1" ht="31.5">
      <c r="A14" s="119" t="s">
        <v>81</v>
      </c>
      <c r="B14" s="120" t="s">
        <v>81</v>
      </c>
      <c r="C14" s="158" t="s">
        <v>414</v>
      </c>
      <c r="D14" s="159" t="s">
        <v>4</v>
      </c>
      <c r="E14" s="160">
        <v>0</v>
      </c>
      <c r="F14" s="124">
        <f t="shared" si="2"/>
        <v>36</v>
      </c>
      <c r="G14" s="124">
        <v>13</v>
      </c>
      <c r="H14" s="150">
        <v>17</v>
      </c>
      <c r="I14" s="150">
        <v>6</v>
      </c>
      <c r="J14" s="150">
        <v>0</v>
      </c>
      <c r="K14" s="150"/>
      <c r="L14" s="125">
        <f t="shared" si="1"/>
        <v>0</v>
      </c>
    </row>
    <row r="15" spans="1:12" s="155" customFormat="1" ht="31.5">
      <c r="A15" s="119" t="s">
        <v>82</v>
      </c>
      <c r="B15" s="120" t="s">
        <v>82</v>
      </c>
      <c r="C15" s="167" t="s">
        <v>415</v>
      </c>
      <c r="D15" s="159" t="s">
        <v>4</v>
      </c>
      <c r="E15" s="160">
        <v>0</v>
      </c>
      <c r="F15" s="124">
        <f t="shared" si="2"/>
        <v>2</v>
      </c>
      <c r="G15" s="124">
        <v>0</v>
      </c>
      <c r="H15" s="161">
        <v>2</v>
      </c>
      <c r="I15" s="161">
        <v>0</v>
      </c>
      <c r="J15" s="161">
        <v>0</v>
      </c>
      <c r="K15" s="161"/>
      <c r="L15" s="125">
        <f t="shared" si="1"/>
        <v>0</v>
      </c>
    </row>
    <row r="16" spans="1:12" s="155" customFormat="1">
      <c r="A16" s="119" t="s">
        <v>83</v>
      </c>
      <c r="B16" s="120" t="s">
        <v>83</v>
      </c>
      <c r="C16" s="158" t="s">
        <v>416</v>
      </c>
      <c r="D16" s="159" t="s">
        <v>4</v>
      </c>
      <c r="E16" s="160">
        <v>0</v>
      </c>
      <c r="F16" s="124">
        <f t="shared" si="2"/>
        <v>3</v>
      </c>
      <c r="G16" s="124">
        <v>0</v>
      </c>
      <c r="H16" s="161">
        <v>0</v>
      </c>
      <c r="I16" s="161">
        <v>3</v>
      </c>
      <c r="J16" s="161">
        <v>0</v>
      </c>
      <c r="K16" s="161"/>
      <c r="L16" s="125">
        <f t="shared" si="1"/>
        <v>0</v>
      </c>
    </row>
    <row r="17" spans="1:12" s="155" customFormat="1" ht="31.5">
      <c r="A17" s="119" t="s">
        <v>84</v>
      </c>
      <c r="B17" s="120" t="s">
        <v>84</v>
      </c>
      <c r="C17" s="158" t="s">
        <v>417</v>
      </c>
      <c r="D17" s="159" t="s">
        <v>4</v>
      </c>
      <c r="E17" s="160">
        <v>0</v>
      </c>
      <c r="F17" s="124">
        <f t="shared" si="2"/>
        <v>3</v>
      </c>
      <c r="G17" s="124">
        <v>1</v>
      </c>
      <c r="H17" s="161">
        <v>2</v>
      </c>
      <c r="I17" s="161">
        <v>0</v>
      </c>
      <c r="J17" s="161">
        <v>0</v>
      </c>
      <c r="K17" s="161"/>
      <c r="L17" s="125">
        <f t="shared" si="1"/>
        <v>0</v>
      </c>
    </row>
    <row r="18" spans="1:12" s="155" customFormat="1">
      <c r="A18" s="119" t="s">
        <v>85</v>
      </c>
      <c r="B18" s="120" t="s">
        <v>85</v>
      </c>
      <c r="C18" s="158" t="s">
        <v>418</v>
      </c>
      <c r="D18" s="159" t="s">
        <v>4</v>
      </c>
      <c r="E18" s="160">
        <v>0</v>
      </c>
      <c r="F18" s="124">
        <f t="shared" si="2"/>
        <v>11</v>
      </c>
      <c r="G18" s="124">
        <v>1</v>
      </c>
      <c r="H18" s="161">
        <v>7</v>
      </c>
      <c r="I18" s="161">
        <v>3</v>
      </c>
      <c r="J18" s="161">
        <v>0</v>
      </c>
      <c r="K18" s="161"/>
      <c r="L18" s="125">
        <f t="shared" si="1"/>
        <v>0</v>
      </c>
    </row>
    <row r="19" spans="1:12" s="2" customFormat="1" ht="31.5">
      <c r="A19" s="119" t="s">
        <v>86</v>
      </c>
      <c r="B19" s="120" t="s">
        <v>86</v>
      </c>
      <c r="C19" s="167" t="s">
        <v>422</v>
      </c>
      <c r="D19" s="148" t="s">
        <v>4</v>
      </c>
      <c r="E19" s="160">
        <v>0</v>
      </c>
      <c r="F19" s="124">
        <f t="shared" si="2"/>
        <v>1</v>
      </c>
      <c r="G19" s="124">
        <v>1</v>
      </c>
      <c r="H19" s="150">
        <v>0</v>
      </c>
      <c r="I19" s="150">
        <v>0</v>
      </c>
      <c r="J19" s="150">
        <v>0</v>
      </c>
      <c r="K19" s="150"/>
      <c r="L19" s="125">
        <f t="shared" si="1"/>
        <v>0</v>
      </c>
    </row>
    <row r="20" spans="1:12" s="2" customFormat="1">
      <c r="A20" s="119" t="s">
        <v>87</v>
      </c>
      <c r="B20" s="120" t="s">
        <v>87</v>
      </c>
      <c r="C20" s="158" t="s">
        <v>424</v>
      </c>
      <c r="D20" s="148" t="s">
        <v>4</v>
      </c>
      <c r="E20" s="160">
        <v>0</v>
      </c>
      <c r="F20" s="124">
        <f t="shared" si="2"/>
        <v>33</v>
      </c>
      <c r="G20" s="124">
        <v>14</v>
      </c>
      <c r="H20" s="150">
        <v>12</v>
      </c>
      <c r="I20" s="150">
        <v>7</v>
      </c>
      <c r="J20" s="150">
        <v>0</v>
      </c>
      <c r="K20" s="150"/>
      <c r="L20" s="125">
        <f t="shared" si="1"/>
        <v>0</v>
      </c>
    </row>
    <row r="21" spans="1:12" s="2" customFormat="1">
      <c r="A21" s="119" t="s">
        <v>88</v>
      </c>
      <c r="B21" s="120" t="s">
        <v>88</v>
      </c>
      <c r="C21" s="165" t="s">
        <v>57</v>
      </c>
      <c r="D21" s="148" t="s">
        <v>58</v>
      </c>
      <c r="E21" s="160">
        <v>0</v>
      </c>
      <c r="F21" s="211">
        <f t="shared" si="2"/>
        <v>2</v>
      </c>
      <c r="G21" s="211">
        <v>0.5</v>
      </c>
      <c r="H21" s="210">
        <v>0.5</v>
      </c>
      <c r="I21" s="210">
        <v>0.5</v>
      </c>
      <c r="J21" s="210">
        <v>0.5</v>
      </c>
      <c r="K21" s="150"/>
      <c r="L21" s="125">
        <f t="shared" si="1"/>
        <v>0</v>
      </c>
    </row>
    <row r="22" spans="1:12" s="2" customFormat="1">
      <c r="A22" s="119" t="s">
        <v>120</v>
      </c>
      <c r="B22" s="120" t="s">
        <v>120</v>
      </c>
      <c r="C22" s="147"/>
      <c r="D22" s="148"/>
      <c r="E22" s="160">
        <v>0</v>
      </c>
      <c r="F22" s="124"/>
      <c r="G22" s="124"/>
      <c r="H22" s="150"/>
      <c r="I22" s="150"/>
      <c r="J22" s="150"/>
      <c r="K22" s="150"/>
      <c r="L22" s="125">
        <f t="shared" si="1"/>
        <v>0</v>
      </c>
    </row>
    <row r="23" spans="1:12" s="2" customFormat="1">
      <c r="A23" s="119" t="s">
        <v>121</v>
      </c>
      <c r="B23" s="120" t="s">
        <v>121</v>
      </c>
      <c r="C23" s="158" t="s">
        <v>321</v>
      </c>
      <c r="D23" s="148" t="s">
        <v>3</v>
      </c>
      <c r="E23" s="160">
        <v>0</v>
      </c>
      <c r="F23" s="124">
        <f t="shared" si="0"/>
        <v>870</v>
      </c>
      <c r="G23" s="150">
        <v>410</v>
      </c>
      <c r="H23" s="150">
        <v>240</v>
      </c>
      <c r="I23" s="150">
        <v>20</v>
      </c>
      <c r="J23" s="150">
        <v>200</v>
      </c>
      <c r="K23" s="150"/>
      <c r="L23" s="125">
        <f t="shared" si="1"/>
        <v>0</v>
      </c>
    </row>
    <row r="24" spans="1:12" s="155" customFormat="1" ht="31.5">
      <c r="A24" s="119" t="s">
        <v>122</v>
      </c>
      <c r="B24" s="120" t="s">
        <v>122</v>
      </c>
      <c r="C24" s="158" t="s">
        <v>771</v>
      </c>
      <c r="D24" s="159" t="s">
        <v>3</v>
      </c>
      <c r="E24" s="160">
        <v>0</v>
      </c>
      <c r="F24" s="124">
        <f t="shared" si="0"/>
        <v>201</v>
      </c>
      <c r="G24" s="161">
        <v>150</v>
      </c>
      <c r="H24" s="161">
        <v>46</v>
      </c>
      <c r="I24" s="161">
        <v>5</v>
      </c>
      <c r="J24" s="161">
        <v>0</v>
      </c>
      <c r="K24" s="161"/>
      <c r="L24" s="125">
        <f t="shared" si="1"/>
        <v>0</v>
      </c>
    </row>
    <row r="25" spans="1:12" s="2" customFormat="1">
      <c r="A25" s="119" t="s">
        <v>123</v>
      </c>
      <c r="B25" s="120" t="s">
        <v>123</v>
      </c>
      <c r="C25" s="158" t="s">
        <v>404</v>
      </c>
      <c r="D25" s="148" t="s">
        <v>3</v>
      </c>
      <c r="E25" s="160">
        <v>0</v>
      </c>
      <c r="F25" s="124">
        <f t="shared" si="0"/>
        <v>48</v>
      </c>
      <c r="G25" s="150">
        <v>18</v>
      </c>
      <c r="H25" s="150">
        <v>24</v>
      </c>
      <c r="I25" s="150">
        <v>6</v>
      </c>
      <c r="J25" s="150">
        <v>0</v>
      </c>
      <c r="K25" s="150"/>
      <c r="L25" s="125">
        <f t="shared" si="1"/>
        <v>0</v>
      </c>
    </row>
    <row r="26" spans="1:12" s="2" customFormat="1" ht="16.5" customHeight="1">
      <c r="A26" s="119" t="s">
        <v>124</v>
      </c>
      <c r="B26" s="120" t="s">
        <v>124</v>
      </c>
      <c r="C26" s="158" t="s">
        <v>320</v>
      </c>
      <c r="D26" s="148" t="s">
        <v>3</v>
      </c>
      <c r="E26" s="160">
        <v>0</v>
      </c>
      <c r="F26" s="124">
        <f t="shared" si="0"/>
        <v>3000</v>
      </c>
      <c r="G26" s="161">
        <v>980</v>
      </c>
      <c r="H26" s="161">
        <v>1610</v>
      </c>
      <c r="I26" s="161">
        <v>410</v>
      </c>
      <c r="J26" s="161">
        <v>0</v>
      </c>
      <c r="K26" s="150"/>
      <c r="L26" s="125">
        <f t="shared" si="1"/>
        <v>0</v>
      </c>
    </row>
    <row r="27" spans="1:12" s="155" customFormat="1" ht="16.5" customHeight="1">
      <c r="A27" s="119" t="s">
        <v>125</v>
      </c>
      <c r="B27" s="120" t="s">
        <v>125</v>
      </c>
      <c r="C27" s="158" t="s">
        <v>853</v>
      </c>
      <c r="D27" s="159" t="s">
        <v>3</v>
      </c>
      <c r="E27" s="160">
        <v>0</v>
      </c>
      <c r="F27" s="124">
        <f t="shared" si="0"/>
        <v>20</v>
      </c>
      <c r="G27" s="161">
        <v>20</v>
      </c>
      <c r="H27" s="161">
        <v>0</v>
      </c>
      <c r="I27" s="161">
        <v>0</v>
      </c>
      <c r="J27" s="161">
        <v>0</v>
      </c>
      <c r="K27" s="161"/>
      <c r="L27" s="125">
        <f t="shared" si="1"/>
        <v>0</v>
      </c>
    </row>
    <row r="28" spans="1:12" s="155" customFormat="1" ht="33" customHeight="1">
      <c r="A28" s="119" t="s">
        <v>126</v>
      </c>
      <c r="B28" s="120" t="s">
        <v>126</v>
      </c>
      <c r="C28" s="97" t="s">
        <v>784</v>
      </c>
      <c r="D28" s="98" t="s">
        <v>3</v>
      </c>
      <c r="E28" s="160">
        <v>0</v>
      </c>
      <c r="F28" s="124">
        <f t="shared" si="0"/>
        <v>160</v>
      </c>
      <c r="G28" s="171">
        <v>160</v>
      </c>
      <c r="H28" s="161">
        <v>0</v>
      </c>
      <c r="I28" s="161">
        <v>0</v>
      </c>
      <c r="J28" s="161">
        <v>0</v>
      </c>
      <c r="K28" s="161"/>
      <c r="L28" s="125">
        <f t="shared" si="1"/>
        <v>0</v>
      </c>
    </row>
    <row r="29" spans="1:12" s="155" customFormat="1" ht="48" customHeight="1">
      <c r="A29" s="119" t="s">
        <v>127</v>
      </c>
      <c r="B29" s="120" t="s">
        <v>127</v>
      </c>
      <c r="C29" s="97" t="s">
        <v>784</v>
      </c>
      <c r="D29" s="98" t="s">
        <v>3</v>
      </c>
      <c r="E29" s="160">
        <v>0</v>
      </c>
      <c r="F29" s="124">
        <f t="shared" si="0"/>
        <v>40</v>
      </c>
      <c r="G29" s="171">
        <v>40</v>
      </c>
      <c r="H29" s="161">
        <v>0</v>
      </c>
      <c r="I29" s="161">
        <v>0</v>
      </c>
      <c r="J29" s="161">
        <v>0</v>
      </c>
      <c r="K29" s="161"/>
      <c r="L29" s="125">
        <f t="shared" si="1"/>
        <v>0</v>
      </c>
    </row>
    <row r="30" spans="1:12" s="155" customFormat="1" ht="15.75" customHeight="1">
      <c r="A30" s="119" t="s">
        <v>128</v>
      </c>
      <c r="B30" s="120" t="s">
        <v>128</v>
      </c>
      <c r="C30" s="158" t="s">
        <v>786</v>
      </c>
      <c r="D30" s="159" t="s">
        <v>3</v>
      </c>
      <c r="E30" s="160">
        <v>0</v>
      </c>
      <c r="F30" s="124">
        <f t="shared" si="0"/>
        <v>40</v>
      </c>
      <c r="G30" s="171">
        <v>40</v>
      </c>
      <c r="H30" s="161">
        <v>0</v>
      </c>
      <c r="I30" s="161">
        <v>0</v>
      </c>
      <c r="J30" s="161">
        <v>0</v>
      </c>
      <c r="K30" s="161"/>
      <c r="L30" s="125">
        <f t="shared" si="1"/>
        <v>0</v>
      </c>
    </row>
    <row r="31" spans="1:12" s="2" customFormat="1">
      <c r="A31" s="119" t="s">
        <v>129</v>
      </c>
      <c r="B31" s="120" t="s">
        <v>129</v>
      </c>
      <c r="C31" s="158" t="s">
        <v>426</v>
      </c>
      <c r="D31" s="148" t="s">
        <v>3</v>
      </c>
      <c r="E31" s="160">
        <v>0</v>
      </c>
      <c r="F31" s="124">
        <f t="shared" si="0"/>
        <v>15</v>
      </c>
      <c r="G31" s="150">
        <v>10</v>
      </c>
      <c r="H31" s="150">
        <v>5</v>
      </c>
      <c r="I31" s="150">
        <v>0</v>
      </c>
      <c r="J31" s="150">
        <v>0</v>
      </c>
      <c r="K31" s="150"/>
      <c r="L31" s="125">
        <f t="shared" si="1"/>
        <v>0</v>
      </c>
    </row>
    <row r="32" spans="1:12" s="155" customFormat="1">
      <c r="A32" s="119" t="s">
        <v>130</v>
      </c>
      <c r="B32" s="120" t="s">
        <v>130</v>
      </c>
      <c r="C32" s="158" t="s">
        <v>425</v>
      </c>
      <c r="D32" s="159" t="s">
        <v>3</v>
      </c>
      <c r="E32" s="160">
        <v>0</v>
      </c>
      <c r="F32" s="124">
        <f t="shared" si="0"/>
        <v>30</v>
      </c>
      <c r="G32" s="161">
        <v>10</v>
      </c>
      <c r="H32" s="161">
        <v>15</v>
      </c>
      <c r="I32" s="161">
        <v>5</v>
      </c>
      <c r="J32" s="161">
        <v>0</v>
      </c>
      <c r="K32" s="161"/>
      <c r="L32" s="125">
        <f t="shared" si="1"/>
        <v>0</v>
      </c>
    </row>
    <row r="33" spans="1:12" s="155" customFormat="1">
      <c r="A33" s="119" t="s">
        <v>131</v>
      </c>
      <c r="B33" s="120" t="s">
        <v>131</v>
      </c>
      <c r="C33" s="158" t="s">
        <v>406</v>
      </c>
      <c r="D33" s="159" t="s">
        <v>3</v>
      </c>
      <c r="E33" s="160">
        <v>0</v>
      </c>
      <c r="F33" s="124">
        <f t="shared" si="0"/>
        <v>261</v>
      </c>
      <c r="G33" s="161">
        <v>65</v>
      </c>
      <c r="H33" s="161">
        <v>150</v>
      </c>
      <c r="I33" s="161">
        <v>46</v>
      </c>
      <c r="J33" s="161">
        <v>0</v>
      </c>
      <c r="K33" s="161"/>
      <c r="L33" s="125">
        <f t="shared" si="1"/>
        <v>0</v>
      </c>
    </row>
    <row r="34" spans="1:12" s="155" customFormat="1">
      <c r="A34" s="119" t="s">
        <v>132</v>
      </c>
      <c r="B34" s="120" t="s">
        <v>132</v>
      </c>
      <c r="C34" s="158" t="s">
        <v>428</v>
      </c>
      <c r="D34" s="159" t="s">
        <v>3</v>
      </c>
      <c r="E34" s="160">
        <v>0</v>
      </c>
      <c r="F34" s="124">
        <f t="shared" si="0"/>
        <v>130</v>
      </c>
      <c r="G34" s="161">
        <v>90</v>
      </c>
      <c r="H34" s="161">
        <v>40</v>
      </c>
      <c r="I34" s="161">
        <v>0</v>
      </c>
      <c r="J34" s="161">
        <v>0</v>
      </c>
      <c r="K34" s="161"/>
      <c r="L34" s="125">
        <f t="shared" si="1"/>
        <v>0</v>
      </c>
    </row>
    <row r="35" spans="1:12" s="155" customFormat="1">
      <c r="A35" s="119" t="s">
        <v>133</v>
      </c>
      <c r="B35" s="120" t="s">
        <v>133</v>
      </c>
      <c r="C35" s="158" t="s">
        <v>427</v>
      </c>
      <c r="D35" s="159" t="s">
        <v>3</v>
      </c>
      <c r="E35" s="160">
        <v>0</v>
      </c>
      <c r="F35" s="124">
        <f t="shared" si="0"/>
        <v>140</v>
      </c>
      <c r="G35" s="161">
        <v>0</v>
      </c>
      <c r="H35" s="161">
        <v>140</v>
      </c>
      <c r="I35" s="161">
        <v>0</v>
      </c>
      <c r="J35" s="161">
        <v>0</v>
      </c>
      <c r="K35" s="161"/>
      <c r="L35" s="125">
        <f t="shared" si="1"/>
        <v>0</v>
      </c>
    </row>
    <row r="36" spans="1:12" s="155" customFormat="1">
      <c r="A36" s="119" t="s">
        <v>134</v>
      </c>
      <c r="B36" s="120" t="s">
        <v>134</v>
      </c>
      <c r="C36" s="158" t="s">
        <v>429</v>
      </c>
      <c r="D36" s="159" t="s">
        <v>3</v>
      </c>
      <c r="E36" s="160">
        <v>0</v>
      </c>
      <c r="F36" s="124">
        <f t="shared" si="0"/>
        <v>65</v>
      </c>
      <c r="G36" s="161">
        <v>0</v>
      </c>
      <c r="H36" s="161">
        <v>65</v>
      </c>
      <c r="I36" s="161">
        <v>0</v>
      </c>
      <c r="J36" s="161">
        <v>0</v>
      </c>
      <c r="K36" s="161"/>
      <c r="L36" s="125">
        <f t="shared" si="1"/>
        <v>0</v>
      </c>
    </row>
    <row r="37" spans="1:12" s="155" customFormat="1">
      <c r="A37" s="119" t="s">
        <v>135</v>
      </c>
      <c r="B37" s="120" t="s">
        <v>135</v>
      </c>
      <c r="C37" s="158" t="s">
        <v>413</v>
      </c>
      <c r="D37" s="159" t="s">
        <v>3</v>
      </c>
      <c r="E37" s="160">
        <v>0</v>
      </c>
      <c r="F37" s="124">
        <f t="shared" si="0"/>
        <v>10</v>
      </c>
      <c r="G37" s="161">
        <v>0</v>
      </c>
      <c r="H37" s="161">
        <v>0</v>
      </c>
      <c r="I37" s="161">
        <v>0</v>
      </c>
      <c r="J37" s="161">
        <v>10</v>
      </c>
      <c r="K37" s="161"/>
      <c r="L37" s="125">
        <f t="shared" si="1"/>
        <v>0</v>
      </c>
    </row>
    <row r="38" spans="1:12" s="155" customFormat="1" ht="31.5">
      <c r="A38" s="119" t="s">
        <v>136</v>
      </c>
      <c r="B38" s="120" t="s">
        <v>136</v>
      </c>
      <c r="C38" s="158" t="s">
        <v>403</v>
      </c>
      <c r="D38" s="159" t="s">
        <v>3</v>
      </c>
      <c r="E38" s="160">
        <v>0</v>
      </c>
      <c r="F38" s="161">
        <f t="shared" ref="F38" si="3">SUM(G38:K38)</f>
        <v>153</v>
      </c>
      <c r="G38" s="161">
        <v>26</v>
      </c>
      <c r="H38" s="161">
        <v>122</v>
      </c>
      <c r="I38" s="161">
        <v>5</v>
      </c>
      <c r="J38" s="161">
        <v>0</v>
      </c>
      <c r="K38" s="161"/>
      <c r="L38" s="162">
        <f t="shared" si="1"/>
        <v>0</v>
      </c>
    </row>
    <row r="39" spans="1:12" s="155" customFormat="1" ht="31.5">
      <c r="A39" s="119" t="s">
        <v>137</v>
      </c>
      <c r="B39" s="120" t="s">
        <v>137</v>
      </c>
      <c r="C39" s="158" t="s">
        <v>440</v>
      </c>
      <c r="D39" s="159" t="s">
        <v>3</v>
      </c>
      <c r="E39" s="160">
        <v>0</v>
      </c>
      <c r="F39" s="161">
        <f t="shared" ref="F39:F41" si="4">SUM(G39:K39)</f>
        <v>110</v>
      </c>
      <c r="G39" s="161">
        <v>110</v>
      </c>
      <c r="H39" s="161">
        <v>0</v>
      </c>
      <c r="I39" s="161">
        <v>0</v>
      </c>
      <c r="J39" s="161">
        <v>0</v>
      </c>
      <c r="K39" s="161"/>
      <c r="L39" s="162">
        <f t="shared" ref="L39:L41" si="5">F39*E39</f>
        <v>0</v>
      </c>
    </row>
    <row r="40" spans="1:12" s="2" customFormat="1">
      <c r="A40" s="119" t="s">
        <v>218</v>
      </c>
      <c r="B40" s="120" t="s">
        <v>218</v>
      </c>
      <c r="C40" s="147"/>
      <c r="D40" s="148"/>
      <c r="E40" s="160">
        <v>0</v>
      </c>
      <c r="F40" s="124">
        <f t="shared" si="0"/>
        <v>0</v>
      </c>
      <c r="G40" s="150"/>
      <c r="H40" s="150"/>
      <c r="I40" s="150"/>
      <c r="J40" s="150"/>
      <c r="K40" s="150"/>
      <c r="L40" s="125"/>
    </row>
    <row r="41" spans="1:12" s="2" customFormat="1">
      <c r="A41" s="119" t="s">
        <v>219</v>
      </c>
      <c r="B41" s="120" t="s">
        <v>219</v>
      </c>
      <c r="C41" s="147" t="s">
        <v>59</v>
      </c>
      <c r="D41" s="148" t="s">
        <v>4</v>
      </c>
      <c r="E41" s="160">
        <v>0</v>
      </c>
      <c r="F41" s="161">
        <f t="shared" si="4"/>
        <v>16</v>
      </c>
      <c r="G41" s="150">
        <v>6</v>
      </c>
      <c r="H41" s="150">
        <v>4</v>
      </c>
      <c r="I41" s="150">
        <v>4</v>
      </c>
      <c r="J41" s="150">
        <v>2</v>
      </c>
      <c r="K41" s="150"/>
      <c r="L41" s="162">
        <f t="shared" si="5"/>
        <v>0</v>
      </c>
    </row>
    <row r="42" spans="1:12" s="2" customFormat="1">
      <c r="A42" s="119" t="s">
        <v>220</v>
      </c>
      <c r="B42" s="120" t="s">
        <v>220</v>
      </c>
      <c r="C42" s="147" t="s">
        <v>60</v>
      </c>
      <c r="D42" s="148" t="s">
        <v>3</v>
      </c>
      <c r="E42" s="160">
        <v>0</v>
      </c>
      <c r="F42" s="124">
        <f t="shared" si="0"/>
        <v>4149</v>
      </c>
      <c r="G42" s="161">
        <v>1578</v>
      </c>
      <c r="H42" s="161">
        <v>1920</v>
      </c>
      <c r="I42" s="161">
        <v>441</v>
      </c>
      <c r="J42" s="161">
        <v>210</v>
      </c>
      <c r="K42" s="150"/>
      <c r="L42" s="125">
        <f t="shared" si="1"/>
        <v>0</v>
      </c>
    </row>
    <row r="43" spans="1:12" s="2" customFormat="1">
      <c r="A43" s="119" t="s">
        <v>221</v>
      </c>
      <c r="B43" s="120" t="s">
        <v>221</v>
      </c>
      <c r="C43" s="147" t="s">
        <v>61</v>
      </c>
      <c r="D43" s="148" t="s">
        <v>3</v>
      </c>
      <c r="E43" s="160">
        <v>0</v>
      </c>
      <c r="F43" s="124">
        <f t="shared" si="0"/>
        <v>891</v>
      </c>
      <c r="G43" s="150">
        <f>G28+G29+G30+G31+G32+G33+G34+G35+G36+G37</f>
        <v>415</v>
      </c>
      <c r="H43" s="161">
        <f t="shared" ref="H43:J43" si="6">H28+H29+H30+H31+H32+H33+H34+H35+H36+H37</f>
        <v>415</v>
      </c>
      <c r="I43" s="161">
        <f t="shared" si="6"/>
        <v>51</v>
      </c>
      <c r="J43" s="161">
        <f t="shared" si="6"/>
        <v>10</v>
      </c>
      <c r="K43" s="150"/>
      <c r="L43" s="125">
        <f t="shared" si="1"/>
        <v>0</v>
      </c>
    </row>
    <row r="44" spans="1:12" s="155" customFormat="1">
      <c r="A44" s="119" t="s">
        <v>223</v>
      </c>
      <c r="B44" s="120" t="s">
        <v>223</v>
      </c>
      <c r="C44" s="158" t="s">
        <v>189</v>
      </c>
      <c r="D44" s="159" t="s">
        <v>3</v>
      </c>
      <c r="E44" s="160">
        <v>0</v>
      </c>
      <c r="F44" s="161">
        <f t="shared" ref="F44" si="7">SUM(G44:K44)</f>
        <v>263</v>
      </c>
      <c r="G44" s="161">
        <v>136</v>
      </c>
      <c r="H44" s="161">
        <v>122</v>
      </c>
      <c r="I44" s="161">
        <v>5</v>
      </c>
      <c r="J44" s="161">
        <v>0</v>
      </c>
      <c r="K44" s="161"/>
      <c r="L44" s="125">
        <f t="shared" si="1"/>
        <v>0</v>
      </c>
    </row>
    <row r="45" spans="1:12" s="2" customFormat="1">
      <c r="A45" s="119" t="s">
        <v>225</v>
      </c>
      <c r="B45" s="120" t="s">
        <v>225</v>
      </c>
      <c r="C45" s="158" t="s">
        <v>430</v>
      </c>
      <c r="D45" s="148" t="s">
        <v>4</v>
      </c>
      <c r="E45" s="160">
        <v>0</v>
      </c>
      <c r="F45" s="124">
        <f t="shared" si="0"/>
        <v>1</v>
      </c>
      <c r="G45" s="124">
        <v>0</v>
      </c>
      <c r="H45" s="124">
        <v>0</v>
      </c>
      <c r="I45" s="124">
        <v>0</v>
      </c>
      <c r="J45" s="124">
        <v>1</v>
      </c>
      <c r="K45" s="124"/>
      <c r="L45" s="125">
        <f t="shared" si="1"/>
        <v>0</v>
      </c>
    </row>
    <row r="46" spans="1:12" s="2" customFormat="1">
      <c r="A46" s="119" t="s">
        <v>226</v>
      </c>
      <c r="B46" s="120" t="s">
        <v>226</v>
      </c>
      <c r="C46" s="158" t="s">
        <v>431</v>
      </c>
      <c r="D46" s="148" t="s">
        <v>4</v>
      </c>
      <c r="E46" s="160">
        <v>0</v>
      </c>
      <c r="F46" s="124">
        <f t="shared" si="0"/>
        <v>2</v>
      </c>
      <c r="G46" s="124">
        <v>1</v>
      </c>
      <c r="H46" s="161">
        <v>1</v>
      </c>
      <c r="I46" s="161">
        <v>0</v>
      </c>
      <c r="J46" s="161">
        <v>0</v>
      </c>
      <c r="K46" s="124"/>
      <c r="L46" s="125">
        <f t="shared" si="1"/>
        <v>0</v>
      </c>
    </row>
    <row r="47" spans="1:12" s="155" customFormat="1">
      <c r="A47" s="119" t="s">
        <v>227</v>
      </c>
      <c r="B47" s="120" t="s">
        <v>227</v>
      </c>
      <c r="C47" s="158" t="s">
        <v>432</v>
      </c>
      <c r="D47" s="159" t="s">
        <v>4</v>
      </c>
      <c r="E47" s="160">
        <v>0</v>
      </c>
      <c r="F47" s="124">
        <f t="shared" ref="F47" si="8">SUM(G47:K47)</f>
        <v>2</v>
      </c>
      <c r="G47" s="124">
        <v>1</v>
      </c>
      <c r="H47" s="161">
        <v>1</v>
      </c>
      <c r="I47" s="161">
        <v>0</v>
      </c>
      <c r="J47" s="161">
        <v>0</v>
      </c>
      <c r="K47" s="124"/>
      <c r="L47" s="125">
        <f t="shared" si="1"/>
        <v>0</v>
      </c>
    </row>
    <row r="48" spans="1:12" s="2" customFormat="1">
      <c r="A48" s="119" t="s">
        <v>534</v>
      </c>
      <c r="B48" s="120" t="s">
        <v>534</v>
      </c>
      <c r="C48" s="158" t="s">
        <v>434</v>
      </c>
      <c r="D48" s="148" t="s">
        <v>4</v>
      </c>
      <c r="E48" s="160">
        <v>0</v>
      </c>
      <c r="F48" s="124">
        <f t="shared" si="0"/>
        <v>44</v>
      </c>
      <c r="G48" s="124">
        <f>G14+G15+G16+G17</f>
        <v>14</v>
      </c>
      <c r="H48" s="124">
        <f t="shared" ref="H48:J48" si="9">H14+H15+H16+H17</f>
        <v>21</v>
      </c>
      <c r="I48" s="124">
        <f t="shared" si="9"/>
        <v>9</v>
      </c>
      <c r="J48" s="124">
        <f t="shared" si="9"/>
        <v>0</v>
      </c>
      <c r="K48" s="124"/>
      <c r="L48" s="125">
        <f t="shared" si="1"/>
        <v>0</v>
      </c>
    </row>
    <row r="49" spans="1:12" s="155" customFormat="1">
      <c r="A49" s="119" t="s">
        <v>535</v>
      </c>
      <c r="B49" s="120" t="s">
        <v>535</v>
      </c>
      <c r="C49" s="158" t="s">
        <v>435</v>
      </c>
      <c r="D49" s="159" t="s">
        <v>4</v>
      </c>
      <c r="E49" s="160">
        <v>0</v>
      </c>
      <c r="F49" s="124">
        <f t="shared" ref="F49" si="10">SUM(G49:K49)</f>
        <v>11</v>
      </c>
      <c r="G49" s="124">
        <v>1</v>
      </c>
      <c r="H49" s="161">
        <v>7</v>
      </c>
      <c r="I49" s="161">
        <v>3</v>
      </c>
      <c r="J49" s="161">
        <v>0</v>
      </c>
      <c r="K49" s="124"/>
      <c r="L49" s="125">
        <f t="shared" si="1"/>
        <v>0</v>
      </c>
    </row>
    <row r="50" spans="1:12" s="2" customFormat="1">
      <c r="A50" s="119" t="s">
        <v>536</v>
      </c>
      <c r="B50" s="120" t="s">
        <v>536</v>
      </c>
      <c r="C50" s="147" t="s">
        <v>118</v>
      </c>
      <c r="D50" s="148" t="s">
        <v>4</v>
      </c>
      <c r="E50" s="160">
        <v>0</v>
      </c>
      <c r="F50" s="124">
        <f t="shared" si="0"/>
        <v>12</v>
      </c>
      <c r="G50" s="124">
        <v>4</v>
      </c>
      <c r="H50" s="161">
        <v>6</v>
      </c>
      <c r="I50" s="161">
        <v>2</v>
      </c>
      <c r="J50" s="161">
        <v>0</v>
      </c>
      <c r="K50" s="124"/>
      <c r="L50" s="125">
        <f t="shared" si="1"/>
        <v>0</v>
      </c>
    </row>
    <row r="51" spans="1:12" s="2" customFormat="1">
      <c r="A51" s="119" t="s">
        <v>537</v>
      </c>
      <c r="B51" s="120" t="s">
        <v>537</v>
      </c>
      <c r="C51" s="147" t="s">
        <v>119</v>
      </c>
      <c r="D51" s="148" t="s">
        <v>4</v>
      </c>
      <c r="E51" s="160">
        <v>0</v>
      </c>
      <c r="F51" s="124">
        <f t="shared" si="0"/>
        <v>1</v>
      </c>
      <c r="G51" s="124">
        <v>1</v>
      </c>
      <c r="H51" s="124">
        <v>0</v>
      </c>
      <c r="I51" s="124">
        <v>0</v>
      </c>
      <c r="J51" s="124">
        <v>0</v>
      </c>
      <c r="K51" s="124"/>
      <c r="L51" s="125">
        <f t="shared" si="1"/>
        <v>0</v>
      </c>
    </row>
    <row r="52" spans="1:12" s="2" customFormat="1">
      <c r="A52" s="119" t="s">
        <v>538</v>
      </c>
      <c r="B52" s="120" t="s">
        <v>538</v>
      </c>
      <c r="C52" s="158" t="s">
        <v>433</v>
      </c>
      <c r="D52" s="148" t="s">
        <v>4</v>
      </c>
      <c r="E52" s="160">
        <v>0</v>
      </c>
      <c r="F52" s="124">
        <f t="shared" si="0"/>
        <v>48</v>
      </c>
      <c r="G52" s="124">
        <v>19</v>
      </c>
      <c r="H52" s="161">
        <v>20</v>
      </c>
      <c r="I52" s="161">
        <v>9</v>
      </c>
      <c r="J52" s="161">
        <v>0</v>
      </c>
      <c r="K52" s="150"/>
      <c r="L52" s="125">
        <f t="shared" si="1"/>
        <v>0</v>
      </c>
    </row>
    <row r="53" spans="1:12" s="155" customFormat="1">
      <c r="A53" s="119" t="s">
        <v>539</v>
      </c>
      <c r="B53" s="120" t="s">
        <v>539</v>
      </c>
      <c r="C53" s="158" t="s">
        <v>436</v>
      </c>
      <c r="D53" s="159" t="s">
        <v>4</v>
      </c>
      <c r="E53" s="160">
        <v>0</v>
      </c>
      <c r="F53" s="124">
        <f t="shared" si="0"/>
        <v>1</v>
      </c>
      <c r="G53" s="161">
        <v>1</v>
      </c>
      <c r="H53" s="161">
        <v>0</v>
      </c>
      <c r="I53" s="161">
        <v>0</v>
      </c>
      <c r="J53" s="161">
        <v>0</v>
      </c>
      <c r="K53" s="161"/>
      <c r="L53" s="125">
        <f t="shared" si="1"/>
        <v>0</v>
      </c>
    </row>
    <row r="54" spans="1:12" s="155" customFormat="1">
      <c r="A54" s="119" t="s">
        <v>540</v>
      </c>
      <c r="B54" s="120" t="s">
        <v>540</v>
      </c>
      <c r="C54" s="158" t="s">
        <v>437</v>
      </c>
      <c r="D54" s="159" t="s">
        <v>4</v>
      </c>
      <c r="E54" s="160">
        <v>0</v>
      </c>
      <c r="F54" s="124">
        <f t="shared" ref="F54:F56" si="11">SUM(G54:K54)</f>
        <v>33</v>
      </c>
      <c r="G54" s="124">
        <v>14</v>
      </c>
      <c r="H54" s="161">
        <v>12</v>
      </c>
      <c r="I54" s="161">
        <v>7</v>
      </c>
      <c r="J54" s="161">
        <v>0</v>
      </c>
      <c r="K54" s="161"/>
      <c r="L54" s="125">
        <f t="shared" si="1"/>
        <v>0</v>
      </c>
    </row>
    <row r="55" spans="1:12" s="155" customFormat="1">
      <c r="A55" s="119" t="s">
        <v>541</v>
      </c>
      <c r="B55" s="120" t="s">
        <v>541</v>
      </c>
      <c r="C55" s="158" t="s">
        <v>438</v>
      </c>
      <c r="D55" s="159" t="s">
        <v>4</v>
      </c>
      <c r="E55" s="160">
        <v>0</v>
      </c>
      <c r="F55" s="124">
        <f t="shared" si="11"/>
        <v>2</v>
      </c>
      <c r="G55" s="161">
        <v>1</v>
      </c>
      <c r="H55" s="161">
        <v>1</v>
      </c>
      <c r="I55" s="161">
        <v>0</v>
      </c>
      <c r="J55" s="161">
        <v>0</v>
      </c>
      <c r="K55" s="161"/>
      <c r="L55" s="125">
        <f t="shared" si="1"/>
        <v>0</v>
      </c>
    </row>
    <row r="56" spans="1:12" s="155" customFormat="1">
      <c r="A56" s="119" t="s">
        <v>542</v>
      </c>
      <c r="B56" s="120" t="s">
        <v>542</v>
      </c>
      <c r="C56" s="158" t="s">
        <v>773</v>
      </c>
      <c r="D56" s="159" t="s">
        <v>4</v>
      </c>
      <c r="E56" s="160">
        <v>0</v>
      </c>
      <c r="F56" s="124">
        <f t="shared" si="11"/>
        <v>2</v>
      </c>
      <c r="G56" s="161">
        <f>G9</f>
        <v>1</v>
      </c>
      <c r="H56" s="161">
        <f t="shared" ref="H56:J56" si="12">H9</f>
        <v>1</v>
      </c>
      <c r="I56" s="161">
        <f t="shared" si="12"/>
        <v>0</v>
      </c>
      <c r="J56" s="161">
        <f t="shared" si="12"/>
        <v>0</v>
      </c>
      <c r="K56" s="169"/>
      <c r="L56" s="125">
        <f t="shared" si="1"/>
        <v>0</v>
      </c>
    </row>
    <row r="57" spans="1:12" s="155" customFormat="1">
      <c r="A57" s="119" t="s">
        <v>543</v>
      </c>
      <c r="B57" s="120" t="s">
        <v>543</v>
      </c>
      <c r="C57" s="158" t="s">
        <v>443</v>
      </c>
      <c r="D57" s="159" t="s">
        <v>4</v>
      </c>
      <c r="E57" s="160">
        <v>0</v>
      </c>
      <c r="F57" s="124">
        <f t="shared" ref="F57:F58" si="13">SUM(G57:J57)</f>
        <v>37</v>
      </c>
      <c r="G57" s="161">
        <v>12</v>
      </c>
      <c r="H57" s="161">
        <v>12</v>
      </c>
      <c r="I57" s="161">
        <v>13</v>
      </c>
      <c r="J57" s="161">
        <v>0</v>
      </c>
      <c r="K57" s="125">
        <f t="shared" ref="K57:K58" si="14">F57*E57</f>
        <v>0</v>
      </c>
      <c r="L57" s="125">
        <f t="shared" si="1"/>
        <v>0</v>
      </c>
    </row>
    <row r="58" spans="1:12" s="155" customFormat="1">
      <c r="A58" s="119" t="s">
        <v>544</v>
      </c>
      <c r="B58" s="120" t="s">
        <v>544</v>
      </c>
      <c r="C58" s="158" t="s">
        <v>362</v>
      </c>
      <c r="D58" s="159" t="s">
        <v>4</v>
      </c>
      <c r="E58" s="160">
        <v>0</v>
      </c>
      <c r="F58" s="124">
        <f t="shared" si="13"/>
        <v>0</v>
      </c>
      <c r="G58" s="161">
        <v>0</v>
      </c>
      <c r="H58" s="161">
        <v>0</v>
      </c>
      <c r="I58" s="161">
        <v>0</v>
      </c>
      <c r="J58" s="161">
        <v>0</v>
      </c>
      <c r="K58" s="125">
        <f t="shared" si="14"/>
        <v>0</v>
      </c>
      <c r="L58" s="125">
        <f t="shared" si="1"/>
        <v>0</v>
      </c>
    </row>
    <row r="59" spans="1:12" s="2" customFormat="1">
      <c r="A59" s="119" t="s">
        <v>545</v>
      </c>
      <c r="B59" s="120" t="s">
        <v>545</v>
      </c>
      <c r="C59" s="158" t="s">
        <v>439</v>
      </c>
      <c r="D59" s="148" t="s">
        <v>69</v>
      </c>
      <c r="E59" s="160">
        <v>0</v>
      </c>
      <c r="F59" s="124">
        <f t="shared" si="0"/>
        <v>16</v>
      </c>
      <c r="G59" s="150">
        <v>0</v>
      </c>
      <c r="H59" s="150">
        <v>0</v>
      </c>
      <c r="I59" s="150">
        <v>0</v>
      </c>
      <c r="J59" s="150">
        <v>16</v>
      </c>
      <c r="K59" s="150"/>
      <c r="L59" s="125">
        <f t="shared" si="1"/>
        <v>0</v>
      </c>
    </row>
    <row r="60" spans="1:12" s="2" customFormat="1">
      <c r="A60" s="119" t="s">
        <v>546</v>
      </c>
      <c r="B60" s="120" t="s">
        <v>546</v>
      </c>
      <c r="C60" s="158" t="s">
        <v>444</v>
      </c>
      <c r="D60" s="148" t="s">
        <v>69</v>
      </c>
      <c r="E60" s="160">
        <v>0</v>
      </c>
      <c r="F60" s="124">
        <v>8</v>
      </c>
      <c r="G60" s="150">
        <v>0</v>
      </c>
      <c r="H60" s="150">
        <v>0</v>
      </c>
      <c r="I60" s="150">
        <v>0</v>
      </c>
      <c r="J60" s="150">
        <v>0</v>
      </c>
      <c r="K60" s="150"/>
      <c r="L60" s="125">
        <f t="shared" si="1"/>
        <v>0</v>
      </c>
    </row>
    <row r="61" spans="1:12" s="2" customFormat="1">
      <c r="A61" s="119" t="s">
        <v>547</v>
      </c>
      <c r="B61" s="120" t="s">
        <v>547</v>
      </c>
      <c r="C61" s="158" t="s">
        <v>445</v>
      </c>
      <c r="D61" s="148" t="s">
        <v>69</v>
      </c>
      <c r="E61" s="160">
        <v>0</v>
      </c>
      <c r="F61" s="124">
        <f t="shared" si="0"/>
        <v>64</v>
      </c>
      <c r="G61" s="150">
        <v>24</v>
      </c>
      <c r="H61" s="150">
        <v>16</v>
      </c>
      <c r="I61" s="150">
        <v>16</v>
      </c>
      <c r="J61" s="150">
        <v>8</v>
      </c>
      <c r="K61" s="150"/>
      <c r="L61" s="125">
        <f t="shared" si="1"/>
        <v>0</v>
      </c>
    </row>
    <row r="62" spans="1:12" s="2" customFormat="1">
      <c r="A62" s="119" t="s">
        <v>774</v>
      </c>
      <c r="B62" s="120" t="s">
        <v>774</v>
      </c>
      <c r="C62" s="158" t="s">
        <v>68</v>
      </c>
      <c r="D62" s="159" t="s">
        <v>69</v>
      </c>
      <c r="E62" s="160">
        <v>0</v>
      </c>
      <c r="F62" s="124">
        <v>8</v>
      </c>
      <c r="G62" s="161">
        <v>0</v>
      </c>
      <c r="H62" s="161">
        <v>0</v>
      </c>
      <c r="I62" s="161">
        <v>0</v>
      </c>
      <c r="J62" s="161">
        <v>0</v>
      </c>
      <c r="K62" s="161"/>
      <c r="L62" s="125">
        <f t="shared" si="1"/>
        <v>0</v>
      </c>
    </row>
    <row r="63" spans="1:12" s="2" customFormat="1">
      <c r="A63" s="119" t="s">
        <v>787</v>
      </c>
      <c r="B63" s="120" t="s">
        <v>787</v>
      </c>
      <c r="C63" s="147" t="s">
        <v>65</v>
      </c>
      <c r="D63" s="148" t="s">
        <v>4</v>
      </c>
      <c r="E63" s="160">
        <v>0</v>
      </c>
      <c r="F63" s="124">
        <v>1</v>
      </c>
      <c r="G63" s="150">
        <v>0</v>
      </c>
      <c r="H63" s="150">
        <v>0</v>
      </c>
      <c r="I63" s="150">
        <v>0</v>
      </c>
      <c r="J63" s="150">
        <v>0</v>
      </c>
      <c r="K63" s="150"/>
      <c r="L63" s="125">
        <f t="shared" si="1"/>
        <v>0</v>
      </c>
    </row>
    <row r="64" spans="1:12" s="2" customFormat="1">
      <c r="A64" s="119" t="s">
        <v>788</v>
      </c>
      <c r="B64" s="120" t="s">
        <v>788</v>
      </c>
      <c r="C64" s="147" t="s">
        <v>67</v>
      </c>
      <c r="D64" s="148" t="s">
        <v>69</v>
      </c>
      <c r="E64" s="160">
        <v>0</v>
      </c>
      <c r="F64" s="124">
        <f t="shared" ref="F64" si="15">SUM(G64:K64)</f>
        <v>40</v>
      </c>
      <c r="G64" s="150">
        <v>10</v>
      </c>
      <c r="H64" s="150">
        <v>10</v>
      </c>
      <c r="I64" s="150">
        <v>10</v>
      </c>
      <c r="J64" s="150">
        <v>10</v>
      </c>
      <c r="K64" s="150"/>
      <c r="L64" s="125">
        <f t="shared" si="1"/>
        <v>0</v>
      </c>
    </row>
    <row r="65" spans="1:12" s="155" customFormat="1">
      <c r="A65" s="119" t="s">
        <v>789</v>
      </c>
      <c r="B65" s="120" t="s">
        <v>789</v>
      </c>
      <c r="C65" s="158" t="s">
        <v>182</v>
      </c>
      <c r="D65" s="159" t="s">
        <v>4</v>
      </c>
      <c r="E65" s="160">
        <v>0</v>
      </c>
      <c r="F65" s="124">
        <v>1</v>
      </c>
      <c r="G65" s="161">
        <v>0</v>
      </c>
      <c r="H65" s="161">
        <v>0</v>
      </c>
      <c r="I65" s="161">
        <v>0</v>
      </c>
      <c r="J65" s="161">
        <v>0</v>
      </c>
      <c r="K65" s="161"/>
      <c r="L65" s="125">
        <f t="shared" ref="L65:L66" si="16">F65*E65</f>
        <v>0</v>
      </c>
    </row>
    <row r="66" spans="1:12" s="155" customFormat="1">
      <c r="A66" s="119" t="s">
        <v>854</v>
      </c>
      <c r="B66" s="120" t="s">
        <v>854</v>
      </c>
      <c r="C66" s="158" t="s">
        <v>183</v>
      </c>
      <c r="D66" s="159" t="s">
        <v>4</v>
      </c>
      <c r="E66" s="160">
        <v>0</v>
      </c>
      <c r="F66" s="124">
        <v>1</v>
      </c>
      <c r="G66" s="161">
        <v>0</v>
      </c>
      <c r="H66" s="161">
        <v>0</v>
      </c>
      <c r="I66" s="161">
        <v>0</v>
      </c>
      <c r="J66" s="161">
        <v>0</v>
      </c>
      <c r="K66" s="161"/>
      <c r="L66" s="125">
        <f t="shared" si="16"/>
        <v>0</v>
      </c>
    </row>
    <row r="67" spans="1:12" s="2" customFormat="1" ht="16.5" thickBot="1">
      <c r="A67" s="121"/>
      <c r="B67" s="122"/>
      <c r="C67" s="116"/>
      <c r="D67" s="117"/>
      <c r="E67" s="126"/>
      <c r="F67" s="127"/>
      <c r="G67" s="127"/>
      <c r="H67" s="127"/>
      <c r="I67" s="127"/>
      <c r="J67" s="127"/>
      <c r="K67" s="127"/>
      <c r="L67" s="128"/>
    </row>
    <row r="68" spans="1:12" s="155" customFormat="1" ht="16.5" thickTop="1">
      <c r="A68" s="145"/>
      <c r="B68" s="145"/>
      <c r="C68" s="144"/>
      <c r="D68" s="140"/>
      <c r="E68" s="143"/>
      <c r="F68" s="142"/>
      <c r="G68" s="142"/>
      <c r="H68" s="142"/>
      <c r="I68" s="142"/>
      <c r="J68" s="142"/>
      <c r="K68" s="142"/>
      <c r="L68" s="143"/>
    </row>
    <row r="69" spans="1:12" s="155" customFormat="1">
      <c r="A69" s="145"/>
      <c r="B69" s="145"/>
      <c r="C69" s="144"/>
      <c r="D69" s="140"/>
      <c r="E69" s="143"/>
      <c r="F69" s="142"/>
      <c r="G69" s="142"/>
      <c r="H69" s="142"/>
      <c r="I69" s="142"/>
      <c r="J69" s="142"/>
      <c r="K69" s="142"/>
      <c r="L69" s="143"/>
    </row>
    <row r="70" spans="1:12" customFormat="1">
      <c r="A70" s="1"/>
      <c r="B70" s="1"/>
      <c r="C70" s="1"/>
      <c r="D70" s="1"/>
      <c r="E70" s="96"/>
      <c r="F70" s="95"/>
      <c r="G70" s="95"/>
      <c r="H70" s="95"/>
      <c r="I70" s="95"/>
      <c r="J70" s="95"/>
      <c r="K70" s="95"/>
      <c r="L70" s="96"/>
    </row>
    <row r="71" spans="1:12">
      <c r="A71" s="174" t="s">
        <v>390</v>
      </c>
      <c r="B71" s="175"/>
      <c r="C71" s="175" t="s">
        <v>549</v>
      </c>
      <c r="D71" s="175"/>
      <c r="E71" s="176"/>
      <c r="F71" s="177"/>
      <c r="G71" s="177"/>
      <c r="H71" s="177"/>
      <c r="I71" s="177"/>
      <c r="J71" s="177"/>
      <c r="K71" s="178"/>
      <c r="L71" s="178"/>
    </row>
    <row r="72" spans="1:12">
      <c r="A72" s="179"/>
      <c r="B72" s="180"/>
      <c r="C72" s="180" t="s">
        <v>550</v>
      </c>
      <c r="D72" s="180"/>
      <c r="E72" s="181"/>
      <c r="F72" s="182"/>
      <c r="G72" s="182"/>
      <c r="H72" s="182"/>
      <c r="I72" s="182"/>
      <c r="J72" s="182"/>
      <c r="K72" s="183"/>
      <c r="L72" s="183"/>
    </row>
  </sheetData>
  <mergeCells count="1">
    <mergeCell ref="I3:K3"/>
  </mergeCells>
  <pageMargins left="0.78740157480314965" right="0.78740157480314965" top="0.98425196850393704" bottom="0.98425196850393704" header="0.51181102362204722" footer="0.51181102362204722"/>
  <pageSetup paperSize="9" scale="74"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abSelected="1" view="pageBreakPreview" zoomScaleNormal="100" zoomScaleSheetLayoutView="100" workbookViewId="0">
      <pane ySplit="3" topLeftCell="A8"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10" width="8.125" style="95" bestFit="1" customWidth="1"/>
    <col min="11" max="11" width="11.75" style="96" bestFit="1" customWidth="1"/>
    <col min="13" max="16384" width="9" style="1"/>
  </cols>
  <sheetData>
    <row r="1" spans="1:11" ht="48.75" thickTop="1" thickBot="1">
      <c r="A1" s="99" t="s">
        <v>49</v>
      </c>
      <c r="B1" s="100" t="s">
        <v>0</v>
      </c>
      <c r="C1" s="118" t="s">
        <v>1</v>
      </c>
      <c r="D1" s="101" t="s">
        <v>2</v>
      </c>
      <c r="E1" s="102" t="s">
        <v>50</v>
      </c>
      <c r="F1" s="103" t="s">
        <v>44</v>
      </c>
      <c r="G1" s="103" t="s">
        <v>45</v>
      </c>
      <c r="H1" s="103" t="s">
        <v>46</v>
      </c>
      <c r="I1" s="103" t="s">
        <v>47</v>
      </c>
      <c r="J1" s="103" t="s">
        <v>301</v>
      </c>
      <c r="K1" s="104" t="s">
        <v>51</v>
      </c>
    </row>
    <row r="2" spans="1:11" ht="18.600000000000001" customHeight="1" thickTop="1" thickBot="1">
      <c r="A2" s="105"/>
      <c r="B2" s="106"/>
      <c r="C2" s="107"/>
      <c r="D2" s="106"/>
      <c r="E2" s="108"/>
      <c r="F2" s="109"/>
      <c r="G2" s="109"/>
      <c r="H2" s="109"/>
      <c r="I2" s="109"/>
      <c r="J2" s="109"/>
      <c r="K2" s="110"/>
    </row>
    <row r="3" spans="1:11" s="2" customFormat="1" ht="16.5" thickBot="1">
      <c r="A3" s="111" t="s">
        <v>21</v>
      </c>
      <c r="B3" s="112"/>
      <c r="C3" s="113" t="s">
        <v>300</v>
      </c>
      <c r="D3" s="112"/>
      <c r="E3" s="112"/>
      <c r="F3" s="114"/>
      <c r="G3" s="114"/>
      <c r="H3" s="114"/>
      <c r="I3" s="214" t="s">
        <v>52</v>
      </c>
      <c r="J3" s="215"/>
      <c r="K3" s="115">
        <f>SUM(K4:K43)</f>
        <v>0</v>
      </c>
    </row>
    <row r="4" spans="1:11" s="2" customFormat="1" ht="31.5">
      <c r="A4" s="119" t="s">
        <v>813</v>
      </c>
      <c r="B4" s="120" t="s">
        <v>813</v>
      </c>
      <c r="C4" s="158" t="s">
        <v>329</v>
      </c>
      <c r="D4" s="148" t="s">
        <v>4</v>
      </c>
      <c r="E4" s="149">
        <v>0</v>
      </c>
      <c r="F4" s="124">
        <f t="shared" ref="F4:F39" si="0">SUM(G4:J4)</f>
        <v>1</v>
      </c>
      <c r="G4" s="150">
        <v>0</v>
      </c>
      <c r="H4" s="150">
        <v>0</v>
      </c>
      <c r="I4" s="150">
        <v>0</v>
      </c>
      <c r="J4" s="150">
        <v>1</v>
      </c>
      <c r="K4" s="125">
        <f t="shared" ref="K4:K42" si="1">F4*E4</f>
        <v>0</v>
      </c>
    </row>
    <row r="5" spans="1:11" s="2" customFormat="1">
      <c r="A5" s="119" t="s">
        <v>814</v>
      </c>
      <c r="B5" s="120" t="s">
        <v>814</v>
      </c>
      <c r="C5" s="158" t="s">
        <v>330</v>
      </c>
      <c r="D5" s="148" t="s">
        <v>4</v>
      </c>
      <c r="E5" s="149">
        <v>0</v>
      </c>
      <c r="F5" s="124">
        <f t="shared" si="0"/>
        <v>1</v>
      </c>
      <c r="G5" s="150">
        <v>0</v>
      </c>
      <c r="H5" s="150">
        <v>0</v>
      </c>
      <c r="I5" s="150">
        <v>0</v>
      </c>
      <c r="J5" s="150">
        <v>1</v>
      </c>
      <c r="K5" s="125">
        <f t="shared" si="1"/>
        <v>0</v>
      </c>
    </row>
    <row r="6" spans="1:11" s="2" customFormat="1">
      <c r="A6" s="119" t="s">
        <v>815</v>
      </c>
      <c r="B6" s="120" t="s">
        <v>815</v>
      </c>
      <c r="C6" s="158" t="s">
        <v>410</v>
      </c>
      <c r="D6" s="148" t="s">
        <v>4</v>
      </c>
      <c r="E6" s="160">
        <v>0</v>
      </c>
      <c r="F6" s="124">
        <f t="shared" si="0"/>
        <v>1</v>
      </c>
      <c r="G6" s="150">
        <v>0</v>
      </c>
      <c r="H6" s="150">
        <v>0</v>
      </c>
      <c r="I6" s="150">
        <v>0</v>
      </c>
      <c r="J6" s="150">
        <v>1</v>
      </c>
      <c r="K6" s="125">
        <f t="shared" si="1"/>
        <v>0</v>
      </c>
    </row>
    <row r="7" spans="1:11" s="2" customFormat="1" ht="16.5" customHeight="1">
      <c r="A7" s="119" t="s">
        <v>816</v>
      </c>
      <c r="B7" s="120" t="s">
        <v>816</v>
      </c>
      <c r="C7" s="158" t="s">
        <v>331</v>
      </c>
      <c r="D7" s="148" t="s">
        <v>4</v>
      </c>
      <c r="E7" s="160">
        <v>0</v>
      </c>
      <c r="F7" s="124">
        <f t="shared" si="0"/>
        <v>3</v>
      </c>
      <c r="G7" s="150">
        <v>2</v>
      </c>
      <c r="H7" s="150">
        <v>1</v>
      </c>
      <c r="I7" s="150">
        <v>0</v>
      </c>
      <c r="J7" s="150">
        <v>0</v>
      </c>
      <c r="K7" s="125">
        <f t="shared" si="1"/>
        <v>0</v>
      </c>
    </row>
    <row r="8" spans="1:11" s="2" customFormat="1">
      <c r="A8" s="119" t="s">
        <v>817</v>
      </c>
      <c r="B8" s="120" t="s">
        <v>817</v>
      </c>
      <c r="C8" s="158" t="s">
        <v>332</v>
      </c>
      <c r="D8" s="148" t="s">
        <v>4</v>
      </c>
      <c r="E8" s="160">
        <v>0</v>
      </c>
      <c r="F8" s="124">
        <f t="shared" si="0"/>
        <v>6</v>
      </c>
      <c r="G8" s="150">
        <v>4</v>
      </c>
      <c r="H8" s="150">
        <v>2</v>
      </c>
      <c r="I8" s="150">
        <v>0</v>
      </c>
      <c r="J8" s="150">
        <v>0</v>
      </c>
      <c r="K8" s="125">
        <f t="shared" si="1"/>
        <v>0</v>
      </c>
    </row>
    <row r="9" spans="1:11" s="2" customFormat="1">
      <c r="A9" s="119" t="s">
        <v>818</v>
      </c>
      <c r="B9" s="120" t="s">
        <v>818</v>
      </c>
      <c r="C9" s="158" t="s">
        <v>333</v>
      </c>
      <c r="D9" s="148" t="s">
        <v>4</v>
      </c>
      <c r="E9" s="160">
        <v>0</v>
      </c>
      <c r="F9" s="124">
        <f t="shared" si="0"/>
        <v>6</v>
      </c>
      <c r="G9" s="150">
        <v>4</v>
      </c>
      <c r="H9" s="150">
        <v>2</v>
      </c>
      <c r="I9" s="150">
        <v>0</v>
      </c>
      <c r="J9" s="150">
        <v>0</v>
      </c>
      <c r="K9" s="125">
        <f t="shared" si="1"/>
        <v>0</v>
      </c>
    </row>
    <row r="10" spans="1:11" s="2" customFormat="1">
      <c r="A10" s="119" t="s">
        <v>819</v>
      </c>
      <c r="B10" s="120" t="s">
        <v>819</v>
      </c>
      <c r="C10" s="158" t="s">
        <v>411</v>
      </c>
      <c r="D10" s="148" t="s">
        <v>4</v>
      </c>
      <c r="E10" s="160">
        <v>0</v>
      </c>
      <c r="F10" s="124">
        <f t="shared" si="0"/>
        <v>3</v>
      </c>
      <c r="G10" s="150">
        <v>2</v>
      </c>
      <c r="H10" s="150">
        <v>1</v>
      </c>
      <c r="I10" s="150">
        <v>0</v>
      </c>
      <c r="J10" s="150">
        <v>0</v>
      </c>
      <c r="K10" s="125">
        <f t="shared" si="1"/>
        <v>0</v>
      </c>
    </row>
    <row r="11" spans="1:11" s="2" customFormat="1">
      <c r="A11" s="119" t="s">
        <v>820</v>
      </c>
      <c r="B11" s="120" t="s">
        <v>820</v>
      </c>
      <c r="C11" s="158" t="s">
        <v>388</v>
      </c>
      <c r="D11" s="148" t="s">
        <v>4</v>
      </c>
      <c r="E11" s="160">
        <v>0</v>
      </c>
      <c r="F11" s="124">
        <f t="shared" si="0"/>
        <v>2</v>
      </c>
      <c r="G11" s="150">
        <v>1</v>
      </c>
      <c r="H11" s="150">
        <v>1</v>
      </c>
      <c r="I11" s="150">
        <v>0</v>
      </c>
      <c r="J11" s="150">
        <v>0</v>
      </c>
      <c r="K11" s="125">
        <f t="shared" si="1"/>
        <v>0</v>
      </c>
    </row>
    <row r="12" spans="1:11" s="2" customFormat="1">
      <c r="A12" s="119" t="s">
        <v>821</v>
      </c>
      <c r="B12" s="120" t="s">
        <v>821</v>
      </c>
      <c r="C12" s="147"/>
      <c r="D12" s="148"/>
      <c r="E12" s="160">
        <v>0</v>
      </c>
      <c r="F12" s="124">
        <f t="shared" si="0"/>
        <v>0</v>
      </c>
      <c r="G12" s="150"/>
      <c r="H12" s="150"/>
      <c r="I12" s="150"/>
      <c r="J12" s="150"/>
      <c r="K12" s="125"/>
    </row>
    <row r="13" spans="1:11" s="2" customFormat="1">
      <c r="A13" s="119" t="s">
        <v>822</v>
      </c>
      <c r="B13" s="120" t="s">
        <v>822</v>
      </c>
      <c r="C13" s="158" t="s">
        <v>302</v>
      </c>
      <c r="D13" s="148" t="s">
        <v>3</v>
      </c>
      <c r="E13" s="160">
        <v>0</v>
      </c>
      <c r="F13" s="124">
        <f t="shared" si="0"/>
        <v>366</v>
      </c>
      <c r="G13" s="150">
        <v>188</v>
      </c>
      <c r="H13" s="150">
        <v>58</v>
      </c>
      <c r="I13" s="150">
        <v>0</v>
      </c>
      <c r="J13" s="150">
        <v>120</v>
      </c>
      <c r="K13" s="125">
        <f t="shared" si="1"/>
        <v>0</v>
      </c>
    </row>
    <row r="14" spans="1:11" s="2" customFormat="1">
      <c r="A14" s="119" t="s">
        <v>823</v>
      </c>
      <c r="B14" s="120" t="s">
        <v>823</v>
      </c>
      <c r="C14" s="158" t="s">
        <v>404</v>
      </c>
      <c r="D14" s="148" t="s">
        <v>3</v>
      </c>
      <c r="E14" s="160">
        <v>0</v>
      </c>
      <c r="F14" s="124">
        <f t="shared" si="0"/>
        <v>75</v>
      </c>
      <c r="G14" s="150">
        <v>50</v>
      </c>
      <c r="H14" s="150">
        <v>15</v>
      </c>
      <c r="I14" s="150">
        <v>0</v>
      </c>
      <c r="J14" s="150">
        <v>10</v>
      </c>
      <c r="K14" s="125">
        <f t="shared" si="1"/>
        <v>0</v>
      </c>
    </row>
    <row r="15" spans="1:11" s="2" customFormat="1" ht="17.25" customHeight="1">
      <c r="A15" s="119" t="s">
        <v>824</v>
      </c>
      <c r="B15" s="120" t="s">
        <v>824</v>
      </c>
      <c r="C15" s="147" t="s">
        <v>405</v>
      </c>
      <c r="D15" s="148" t="s">
        <v>3</v>
      </c>
      <c r="E15" s="160">
        <v>0</v>
      </c>
      <c r="F15" s="124">
        <f t="shared" si="0"/>
        <v>30</v>
      </c>
      <c r="G15" s="150">
        <v>20</v>
      </c>
      <c r="H15" s="150">
        <v>10</v>
      </c>
      <c r="I15" s="150">
        <v>0</v>
      </c>
      <c r="J15" s="150">
        <v>0</v>
      </c>
      <c r="K15" s="125">
        <f t="shared" si="1"/>
        <v>0</v>
      </c>
    </row>
    <row r="16" spans="1:11" s="155" customFormat="1" ht="49.5" customHeight="1">
      <c r="A16" s="119" t="s">
        <v>825</v>
      </c>
      <c r="B16" s="120" t="s">
        <v>825</v>
      </c>
      <c r="C16" s="97" t="s">
        <v>784</v>
      </c>
      <c r="D16" s="98" t="s">
        <v>3</v>
      </c>
      <c r="E16" s="160">
        <v>0</v>
      </c>
      <c r="F16" s="124">
        <f t="shared" si="0"/>
        <v>40</v>
      </c>
      <c r="G16" s="171">
        <v>40</v>
      </c>
      <c r="H16" s="161">
        <v>0</v>
      </c>
      <c r="I16" s="161">
        <v>0</v>
      </c>
      <c r="J16" s="161">
        <v>0</v>
      </c>
      <c r="K16" s="125">
        <f t="shared" si="1"/>
        <v>0</v>
      </c>
    </row>
    <row r="17" spans="1:11" s="155" customFormat="1" ht="17.25" customHeight="1">
      <c r="A17" s="119" t="s">
        <v>826</v>
      </c>
      <c r="B17" s="120" t="s">
        <v>826</v>
      </c>
      <c r="C17" s="158" t="s">
        <v>786</v>
      </c>
      <c r="D17" s="159" t="s">
        <v>3</v>
      </c>
      <c r="E17" s="160">
        <v>0</v>
      </c>
      <c r="F17" s="124">
        <f t="shared" si="0"/>
        <v>80</v>
      </c>
      <c r="G17" s="171">
        <v>80</v>
      </c>
      <c r="H17" s="161">
        <v>0</v>
      </c>
      <c r="I17" s="161">
        <v>0</v>
      </c>
      <c r="J17" s="161">
        <v>0</v>
      </c>
      <c r="K17" s="125">
        <f t="shared" si="1"/>
        <v>0</v>
      </c>
    </row>
    <row r="18" spans="1:11" s="2" customFormat="1">
      <c r="A18" s="119" t="s">
        <v>827</v>
      </c>
      <c r="B18" s="120" t="s">
        <v>827</v>
      </c>
      <c r="C18" s="147" t="s">
        <v>407</v>
      </c>
      <c r="D18" s="148" t="s">
        <v>3</v>
      </c>
      <c r="E18" s="160">
        <v>0</v>
      </c>
      <c r="F18" s="124">
        <f t="shared" si="0"/>
        <v>4</v>
      </c>
      <c r="G18" s="150">
        <v>2</v>
      </c>
      <c r="H18" s="150">
        <v>2</v>
      </c>
      <c r="I18" s="150">
        <v>0</v>
      </c>
      <c r="J18" s="150">
        <v>0</v>
      </c>
      <c r="K18" s="125">
        <f t="shared" si="1"/>
        <v>0</v>
      </c>
    </row>
    <row r="19" spans="1:11" s="2" customFormat="1">
      <c r="A19" s="119" t="s">
        <v>828</v>
      </c>
      <c r="B19" s="120" t="s">
        <v>828</v>
      </c>
      <c r="C19" s="158" t="s">
        <v>406</v>
      </c>
      <c r="D19" s="148" t="s">
        <v>3</v>
      </c>
      <c r="E19" s="160">
        <v>0</v>
      </c>
      <c r="F19" s="124">
        <f t="shared" si="0"/>
        <v>35</v>
      </c>
      <c r="G19" s="150">
        <v>23</v>
      </c>
      <c r="H19" s="150">
        <v>12</v>
      </c>
      <c r="I19" s="150">
        <v>0</v>
      </c>
      <c r="J19" s="150">
        <v>0</v>
      </c>
      <c r="K19" s="125">
        <f t="shared" si="1"/>
        <v>0</v>
      </c>
    </row>
    <row r="20" spans="1:11" s="155" customFormat="1">
      <c r="A20" s="119" t="s">
        <v>829</v>
      </c>
      <c r="B20" s="120" t="s">
        <v>829</v>
      </c>
      <c r="C20" s="158" t="s">
        <v>412</v>
      </c>
      <c r="D20" s="159" t="s">
        <v>3</v>
      </c>
      <c r="E20" s="160">
        <v>0</v>
      </c>
      <c r="F20" s="124">
        <f t="shared" si="0"/>
        <v>12</v>
      </c>
      <c r="G20" s="161">
        <v>6</v>
      </c>
      <c r="H20" s="161">
        <v>6</v>
      </c>
      <c r="I20" s="161">
        <v>0</v>
      </c>
      <c r="J20" s="161">
        <v>0</v>
      </c>
      <c r="K20" s="125">
        <f t="shared" si="1"/>
        <v>0</v>
      </c>
    </row>
    <row r="21" spans="1:11" s="155" customFormat="1">
      <c r="A21" s="119" t="s">
        <v>830</v>
      </c>
      <c r="B21" s="120" t="s">
        <v>830</v>
      </c>
      <c r="C21" s="158" t="s">
        <v>413</v>
      </c>
      <c r="D21" s="159" t="s">
        <v>3</v>
      </c>
      <c r="E21" s="160">
        <v>0</v>
      </c>
      <c r="F21" s="124">
        <f t="shared" si="0"/>
        <v>20</v>
      </c>
      <c r="G21" s="161">
        <v>0</v>
      </c>
      <c r="H21" s="161">
        <v>0</v>
      </c>
      <c r="I21" s="161">
        <v>0</v>
      </c>
      <c r="J21" s="161">
        <v>20</v>
      </c>
      <c r="K21" s="125">
        <f t="shared" si="1"/>
        <v>0</v>
      </c>
    </row>
    <row r="22" spans="1:11" s="155" customFormat="1">
      <c r="A22" s="119" t="s">
        <v>831</v>
      </c>
      <c r="B22" s="120" t="s">
        <v>831</v>
      </c>
      <c r="C22" s="158"/>
      <c r="D22" s="159"/>
      <c r="E22" s="160">
        <v>0</v>
      </c>
      <c r="F22" s="124">
        <f t="shared" si="0"/>
        <v>0</v>
      </c>
      <c r="G22" s="161"/>
      <c r="H22" s="161"/>
      <c r="I22" s="161"/>
      <c r="J22" s="161"/>
      <c r="K22" s="125">
        <f t="shared" si="1"/>
        <v>0</v>
      </c>
    </row>
    <row r="23" spans="1:11" s="2" customFormat="1">
      <c r="A23" s="119" t="s">
        <v>832</v>
      </c>
      <c r="B23" s="120" t="s">
        <v>832</v>
      </c>
      <c r="C23" s="147" t="s">
        <v>59</v>
      </c>
      <c r="D23" s="148" t="s">
        <v>4</v>
      </c>
      <c r="E23" s="160">
        <v>0</v>
      </c>
      <c r="F23" s="124">
        <f t="shared" si="0"/>
        <v>21</v>
      </c>
      <c r="G23" s="150">
        <v>13</v>
      </c>
      <c r="H23" s="150">
        <v>7</v>
      </c>
      <c r="I23" s="150">
        <v>0</v>
      </c>
      <c r="J23" s="150">
        <v>1</v>
      </c>
      <c r="K23" s="125">
        <f t="shared" si="1"/>
        <v>0</v>
      </c>
    </row>
    <row r="24" spans="1:11" s="2" customFormat="1">
      <c r="A24" s="119" t="s">
        <v>833</v>
      </c>
      <c r="B24" s="120" t="s">
        <v>833</v>
      </c>
      <c r="C24" s="147" t="s">
        <v>60</v>
      </c>
      <c r="D24" s="148" t="s">
        <v>3</v>
      </c>
      <c r="E24" s="160">
        <v>0</v>
      </c>
      <c r="F24" s="124">
        <f t="shared" si="0"/>
        <v>471</v>
      </c>
      <c r="G24" s="150">
        <v>258</v>
      </c>
      <c r="H24" s="150">
        <v>83</v>
      </c>
      <c r="I24" s="150">
        <v>0</v>
      </c>
      <c r="J24" s="150">
        <v>130</v>
      </c>
      <c r="K24" s="125">
        <f t="shared" si="1"/>
        <v>0</v>
      </c>
    </row>
    <row r="25" spans="1:11" s="2" customFormat="1">
      <c r="A25" s="119" t="s">
        <v>834</v>
      </c>
      <c r="B25" s="120" t="s">
        <v>834</v>
      </c>
      <c r="C25" s="147" t="s">
        <v>61</v>
      </c>
      <c r="D25" s="148" t="s">
        <v>3</v>
      </c>
      <c r="E25" s="160">
        <v>0</v>
      </c>
      <c r="F25" s="124">
        <f t="shared" si="0"/>
        <v>209</v>
      </c>
      <c r="G25" s="150">
        <v>165</v>
      </c>
      <c r="H25" s="150">
        <v>24</v>
      </c>
      <c r="I25" s="150">
        <v>0</v>
      </c>
      <c r="J25" s="150">
        <v>20</v>
      </c>
      <c r="K25" s="125">
        <f t="shared" si="1"/>
        <v>0</v>
      </c>
    </row>
    <row r="26" spans="1:11" s="155" customFormat="1">
      <c r="A26" s="119" t="s">
        <v>835</v>
      </c>
      <c r="B26" s="120" t="s">
        <v>835</v>
      </c>
      <c r="C26" s="158" t="s">
        <v>397</v>
      </c>
      <c r="D26" s="159" t="s">
        <v>4</v>
      </c>
      <c r="E26" s="160">
        <v>0</v>
      </c>
      <c r="F26" s="124">
        <f t="shared" si="0"/>
        <v>1</v>
      </c>
      <c r="G26" s="161">
        <v>0</v>
      </c>
      <c r="H26" s="161">
        <v>0</v>
      </c>
      <c r="I26" s="161">
        <v>0</v>
      </c>
      <c r="J26" s="161">
        <v>1</v>
      </c>
      <c r="K26" s="125">
        <f t="shared" si="1"/>
        <v>0</v>
      </c>
    </row>
    <row r="27" spans="1:11" s="155" customFormat="1">
      <c r="A27" s="119" t="s">
        <v>836</v>
      </c>
      <c r="B27" s="120" t="s">
        <v>836</v>
      </c>
      <c r="C27" s="158" t="s">
        <v>398</v>
      </c>
      <c r="D27" s="159" t="s">
        <v>4</v>
      </c>
      <c r="E27" s="160">
        <v>0</v>
      </c>
      <c r="F27" s="124">
        <f t="shared" si="0"/>
        <v>3</v>
      </c>
      <c r="G27" s="161">
        <v>1</v>
      </c>
      <c r="H27" s="161">
        <v>1</v>
      </c>
      <c r="I27" s="161">
        <v>0</v>
      </c>
      <c r="J27" s="161">
        <v>1</v>
      </c>
      <c r="K27" s="125">
        <f t="shared" si="1"/>
        <v>0</v>
      </c>
    </row>
    <row r="28" spans="1:11" s="155" customFormat="1">
      <c r="A28" s="119" t="s">
        <v>837</v>
      </c>
      <c r="B28" s="120" t="s">
        <v>837</v>
      </c>
      <c r="C28" s="158" t="s">
        <v>400</v>
      </c>
      <c r="D28" s="159" t="s">
        <v>4</v>
      </c>
      <c r="E28" s="160">
        <v>0</v>
      </c>
      <c r="F28" s="124">
        <f t="shared" si="0"/>
        <v>4</v>
      </c>
      <c r="G28" s="161">
        <v>2</v>
      </c>
      <c r="H28" s="161">
        <v>1</v>
      </c>
      <c r="I28" s="161">
        <v>0</v>
      </c>
      <c r="J28" s="161">
        <v>1</v>
      </c>
      <c r="K28" s="125">
        <f t="shared" si="1"/>
        <v>0</v>
      </c>
    </row>
    <row r="29" spans="1:11" s="155" customFormat="1">
      <c r="A29" s="119" t="s">
        <v>838</v>
      </c>
      <c r="B29" s="120" t="s">
        <v>838</v>
      </c>
      <c r="C29" s="158" t="s">
        <v>399</v>
      </c>
      <c r="D29" s="159" t="s">
        <v>4</v>
      </c>
      <c r="E29" s="160">
        <v>0</v>
      </c>
      <c r="F29" s="124">
        <f t="shared" si="0"/>
        <v>3</v>
      </c>
      <c r="G29" s="161">
        <v>2</v>
      </c>
      <c r="H29" s="161">
        <v>1</v>
      </c>
      <c r="I29" s="161">
        <v>0</v>
      </c>
      <c r="J29" s="161">
        <v>0</v>
      </c>
      <c r="K29" s="125">
        <f t="shared" si="1"/>
        <v>0</v>
      </c>
    </row>
    <row r="30" spans="1:11" s="2" customFormat="1">
      <c r="A30" s="119" t="s">
        <v>839</v>
      </c>
      <c r="B30" s="120" t="s">
        <v>839</v>
      </c>
      <c r="C30" s="147" t="s">
        <v>222</v>
      </c>
      <c r="D30" s="148" t="s">
        <v>4</v>
      </c>
      <c r="E30" s="160">
        <v>0</v>
      </c>
      <c r="F30" s="124">
        <f t="shared" si="0"/>
        <v>6</v>
      </c>
      <c r="G30" s="150">
        <v>4</v>
      </c>
      <c r="H30" s="150">
        <v>2</v>
      </c>
      <c r="I30" s="150">
        <v>0</v>
      </c>
      <c r="J30" s="150">
        <v>0</v>
      </c>
      <c r="K30" s="125">
        <f t="shared" si="1"/>
        <v>0</v>
      </c>
    </row>
    <row r="31" spans="1:11" s="155" customFormat="1" ht="31.5">
      <c r="A31" s="119" t="s">
        <v>840</v>
      </c>
      <c r="B31" s="120" t="s">
        <v>840</v>
      </c>
      <c r="C31" s="158" t="s">
        <v>401</v>
      </c>
      <c r="D31" s="159" t="s">
        <v>4</v>
      </c>
      <c r="E31" s="160">
        <v>0</v>
      </c>
      <c r="F31" s="124">
        <f t="shared" si="0"/>
        <v>2</v>
      </c>
      <c r="G31" s="161">
        <v>1</v>
      </c>
      <c r="H31" s="161">
        <v>1</v>
      </c>
      <c r="I31" s="161">
        <v>0</v>
      </c>
      <c r="J31" s="161">
        <v>0</v>
      </c>
      <c r="K31" s="125">
        <f t="shared" si="1"/>
        <v>0</v>
      </c>
    </row>
    <row r="32" spans="1:11" s="155" customFormat="1">
      <c r="A32" s="119" t="s">
        <v>841</v>
      </c>
      <c r="B32" s="120" t="s">
        <v>841</v>
      </c>
      <c r="C32" s="158" t="s">
        <v>402</v>
      </c>
      <c r="D32" s="159" t="s">
        <v>4</v>
      </c>
      <c r="E32" s="160">
        <v>0</v>
      </c>
      <c r="F32" s="124">
        <f t="shared" si="0"/>
        <v>1</v>
      </c>
      <c r="G32" s="161">
        <v>1</v>
      </c>
      <c r="H32" s="161">
        <v>0</v>
      </c>
      <c r="I32" s="161">
        <v>0</v>
      </c>
      <c r="J32" s="161">
        <v>0</v>
      </c>
      <c r="K32" s="125">
        <f t="shared" si="1"/>
        <v>0</v>
      </c>
    </row>
    <row r="33" spans="1:11" s="155" customFormat="1">
      <c r="A33" s="119" t="s">
        <v>842</v>
      </c>
      <c r="B33" s="120" t="s">
        <v>842</v>
      </c>
      <c r="C33" s="158" t="s">
        <v>443</v>
      </c>
      <c r="D33" s="159" t="s">
        <v>4</v>
      </c>
      <c r="E33" s="160">
        <v>0</v>
      </c>
      <c r="F33" s="124">
        <f t="shared" si="0"/>
        <v>0</v>
      </c>
      <c r="G33" s="161">
        <v>0</v>
      </c>
      <c r="H33" s="161">
        <v>0</v>
      </c>
      <c r="I33" s="161">
        <v>0</v>
      </c>
      <c r="J33" s="161">
        <v>0</v>
      </c>
      <c r="K33" s="125">
        <f t="shared" si="1"/>
        <v>0</v>
      </c>
    </row>
    <row r="34" spans="1:11" s="155" customFormat="1">
      <c r="A34" s="119" t="s">
        <v>843</v>
      </c>
      <c r="B34" s="120" t="s">
        <v>843</v>
      </c>
      <c r="C34" s="158" t="s">
        <v>362</v>
      </c>
      <c r="D34" s="159" t="s">
        <v>4</v>
      </c>
      <c r="E34" s="160">
        <v>0</v>
      </c>
      <c r="F34" s="124">
        <f t="shared" si="0"/>
        <v>3</v>
      </c>
      <c r="G34" s="161">
        <v>1</v>
      </c>
      <c r="H34" s="161">
        <v>2</v>
      </c>
      <c r="I34" s="161">
        <v>0</v>
      </c>
      <c r="J34" s="161">
        <v>0</v>
      </c>
      <c r="K34" s="125">
        <f t="shared" si="1"/>
        <v>0</v>
      </c>
    </row>
    <row r="35" spans="1:11" s="155" customFormat="1">
      <c r="A35" s="119" t="s">
        <v>844</v>
      </c>
      <c r="B35" s="120" t="s">
        <v>844</v>
      </c>
      <c r="C35" s="158"/>
      <c r="D35" s="159"/>
      <c r="E35" s="160">
        <v>0</v>
      </c>
      <c r="F35" s="124"/>
      <c r="G35" s="161"/>
      <c r="H35" s="161"/>
      <c r="I35" s="161"/>
      <c r="J35" s="161"/>
      <c r="K35" s="125"/>
    </row>
    <row r="36" spans="1:11" s="2" customFormat="1">
      <c r="A36" s="119" t="s">
        <v>845</v>
      </c>
      <c r="B36" s="120" t="s">
        <v>845</v>
      </c>
      <c r="C36" s="147" t="s">
        <v>408</v>
      </c>
      <c r="D36" s="148" t="s">
        <v>69</v>
      </c>
      <c r="E36" s="160">
        <v>0</v>
      </c>
      <c r="F36" s="124">
        <f t="shared" si="0"/>
        <v>8</v>
      </c>
      <c r="G36" s="150">
        <v>0</v>
      </c>
      <c r="H36" s="150">
        <v>0</v>
      </c>
      <c r="I36" s="150">
        <v>0</v>
      </c>
      <c r="J36" s="150">
        <v>8</v>
      </c>
      <c r="K36" s="125">
        <f t="shared" si="1"/>
        <v>0</v>
      </c>
    </row>
    <row r="37" spans="1:11" s="2" customFormat="1">
      <c r="A37" s="119" t="s">
        <v>846</v>
      </c>
      <c r="B37" s="120" t="s">
        <v>846</v>
      </c>
      <c r="C37" s="147" t="s">
        <v>409</v>
      </c>
      <c r="D37" s="148" t="s">
        <v>69</v>
      </c>
      <c r="E37" s="160">
        <v>0</v>
      </c>
      <c r="F37" s="124">
        <f t="shared" si="0"/>
        <v>6</v>
      </c>
      <c r="G37" s="150">
        <v>4</v>
      </c>
      <c r="H37" s="150">
        <v>2</v>
      </c>
      <c r="I37" s="150">
        <v>0</v>
      </c>
      <c r="J37" s="150">
        <v>0</v>
      </c>
      <c r="K37" s="125">
        <f t="shared" si="1"/>
        <v>0</v>
      </c>
    </row>
    <row r="38" spans="1:11" s="155" customFormat="1">
      <c r="A38" s="119" t="s">
        <v>847</v>
      </c>
      <c r="B38" s="120" t="s">
        <v>847</v>
      </c>
      <c r="C38" s="158" t="s">
        <v>65</v>
      </c>
      <c r="D38" s="159" t="s">
        <v>149</v>
      </c>
      <c r="E38" s="160">
        <v>0</v>
      </c>
      <c r="F38" s="124">
        <v>1</v>
      </c>
      <c r="G38" s="161">
        <v>0</v>
      </c>
      <c r="H38" s="161">
        <v>0</v>
      </c>
      <c r="I38" s="161">
        <v>0</v>
      </c>
      <c r="J38" s="161">
        <v>0</v>
      </c>
      <c r="K38" s="125">
        <f t="shared" ref="K38:K40" si="2">F38*E38</f>
        <v>0</v>
      </c>
    </row>
    <row r="39" spans="1:11" s="155" customFormat="1">
      <c r="A39" s="119" t="s">
        <v>848</v>
      </c>
      <c r="B39" s="120" t="s">
        <v>848</v>
      </c>
      <c r="C39" s="158" t="s">
        <v>67</v>
      </c>
      <c r="D39" s="159" t="s">
        <v>69</v>
      </c>
      <c r="E39" s="160">
        <v>0</v>
      </c>
      <c r="F39" s="124">
        <f t="shared" si="0"/>
        <v>6</v>
      </c>
      <c r="G39" s="161">
        <v>4</v>
      </c>
      <c r="H39" s="161">
        <v>2</v>
      </c>
      <c r="I39" s="161">
        <v>0</v>
      </c>
      <c r="J39" s="161">
        <v>0</v>
      </c>
      <c r="K39" s="125">
        <f t="shared" si="2"/>
        <v>0</v>
      </c>
    </row>
    <row r="40" spans="1:11" s="155" customFormat="1">
      <c r="A40" s="119" t="s">
        <v>849</v>
      </c>
      <c r="B40" s="120" t="s">
        <v>849</v>
      </c>
      <c r="C40" s="158" t="s">
        <v>68</v>
      </c>
      <c r="D40" s="159" t="s">
        <v>69</v>
      </c>
      <c r="E40" s="160">
        <v>0</v>
      </c>
      <c r="F40" s="124">
        <v>8</v>
      </c>
      <c r="G40" s="161">
        <v>8</v>
      </c>
      <c r="H40" s="161">
        <v>0</v>
      </c>
      <c r="I40" s="161">
        <v>0</v>
      </c>
      <c r="J40" s="161">
        <v>0</v>
      </c>
      <c r="K40" s="125">
        <f t="shared" si="2"/>
        <v>0</v>
      </c>
    </row>
    <row r="41" spans="1:11" s="2" customFormat="1">
      <c r="A41" s="119" t="s">
        <v>850</v>
      </c>
      <c r="B41" s="120" t="s">
        <v>850</v>
      </c>
      <c r="C41" s="147" t="s">
        <v>182</v>
      </c>
      <c r="D41" s="159" t="s">
        <v>149</v>
      </c>
      <c r="E41" s="160">
        <v>0</v>
      </c>
      <c r="F41" s="124">
        <v>1</v>
      </c>
      <c r="G41" s="150">
        <v>0</v>
      </c>
      <c r="H41" s="150">
        <v>0</v>
      </c>
      <c r="I41" s="150">
        <v>0</v>
      </c>
      <c r="J41" s="150">
        <v>0</v>
      </c>
      <c r="K41" s="125">
        <f t="shared" si="1"/>
        <v>0</v>
      </c>
    </row>
    <row r="42" spans="1:11" s="2" customFormat="1">
      <c r="A42" s="119" t="s">
        <v>851</v>
      </c>
      <c r="B42" s="120" t="s">
        <v>851</v>
      </c>
      <c r="C42" s="147" t="s">
        <v>183</v>
      </c>
      <c r="D42" s="159" t="s">
        <v>149</v>
      </c>
      <c r="E42" s="160">
        <v>0</v>
      </c>
      <c r="F42" s="124">
        <v>1</v>
      </c>
      <c r="G42" s="150">
        <v>0</v>
      </c>
      <c r="H42" s="150">
        <v>0</v>
      </c>
      <c r="I42" s="150">
        <v>0</v>
      </c>
      <c r="J42" s="150">
        <v>0</v>
      </c>
      <c r="K42" s="125">
        <f t="shared" si="1"/>
        <v>0</v>
      </c>
    </row>
    <row r="43" spans="1:11" s="2" customFormat="1" ht="16.5" thickBot="1">
      <c r="A43" s="121"/>
      <c r="B43" s="122"/>
      <c r="C43" s="116"/>
      <c r="D43" s="117"/>
      <c r="E43" s="126"/>
      <c r="F43" s="127"/>
      <c r="G43" s="127"/>
      <c r="H43" s="127"/>
      <c r="I43" s="127"/>
      <c r="J43" s="127"/>
      <c r="K43" s="128"/>
    </row>
    <row r="44" spans="1:11" ht="16.5" thickTop="1"/>
    <row r="45" spans="1:11">
      <c r="A45" s="174" t="s">
        <v>390</v>
      </c>
      <c r="B45" s="175"/>
      <c r="C45" s="175" t="s">
        <v>389</v>
      </c>
      <c r="D45" s="175"/>
      <c r="E45" s="176"/>
      <c r="F45" s="177"/>
      <c r="G45" s="177"/>
      <c r="H45" s="177"/>
      <c r="I45" s="177"/>
      <c r="J45" s="177"/>
      <c r="K45" s="178"/>
    </row>
    <row r="46" spans="1:11">
      <c r="A46" s="184"/>
      <c r="C46" s="1" t="s">
        <v>392</v>
      </c>
      <c r="K46" s="185"/>
    </row>
    <row r="47" spans="1:11">
      <c r="A47" s="179"/>
      <c r="B47" s="180"/>
      <c r="C47" s="180" t="s">
        <v>391</v>
      </c>
      <c r="D47" s="180"/>
      <c r="E47" s="181"/>
      <c r="F47" s="182"/>
      <c r="G47" s="182"/>
      <c r="H47" s="182"/>
      <c r="I47" s="182"/>
      <c r="J47" s="182"/>
      <c r="K47" s="183"/>
    </row>
  </sheetData>
  <mergeCells count="1">
    <mergeCell ref="I3:J3"/>
  </mergeCells>
  <pageMargins left="0.78740157480314965" right="0.78740157480314965" top="0.98425196850393704" bottom="0.98425196850393704" header="0.51181102362204722" footer="0.51181102362204722"/>
  <pageSetup paperSize="9" scale="75"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tabSelected="1" view="pageBreakPreview" topLeftCell="A5" zoomScaleNormal="100" zoomScaleSheetLayoutView="100" workbookViewId="0">
      <selection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10" width="8.125" style="95" bestFit="1"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44</v>
      </c>
      <c r="G1" s="103" t="s">
        <v>45</v>
      </c>
      <c r="H1" s="103" t="s">
        <v>46</v>
      </c>
      <c r="I1" s="103" t="s">
        <v>47</v>
      </c>
      <c r="J1" s="103" t="s">
        <v>298</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22</v>
      </c>
      <c r="B3" s="112"/>
      <c r="C3" s="113" t="s">
        <v>303</v>
      </c>
      <c r="D3" s="112"/>
      <c r="E3" s="112"/>
      <c r="F3" s="114"/>
      <c r="G3" s="114"/>
      <c r="H3" s="114"/>
      <c r="I3" s="214" t="s">
        <v>52</v>
      </c>
      <c r="J3" s="215"/>
      <c r="K3" s="216"/>
      <c r="L3" s="115">
        <f>SUM(L4:L40)</f>
        <v>0</v>
      </c>
    </row>
    <row r="4" spans="1:12" s="2" customFormat="1" ht="33" customHeight="1">
      <c r="A4" s="141" t="s">
        <v>142</v>
      </c>
      <c r="B4" s="146" t="s">
        <v>142</v>
      </c>
      <c r="C4" s="158" t="s">
        <v>310</v>
      </c>
      <c r="D4" s="148" t="s">
        <v>4</v>
      </c>
      <c r="E4" s="149">
        <v>0</v>
      </c>
      <c r="F4" s="150">
        <f>SUM(G4:K4)</f>
        <v>1</v>
      </c>
      <c r="G4" s="150">
        <v>1</v>
      </c>
      <c r="H4" s="150">
        <v>0</v>
      </c>
      <c r="I4" s="150">
        <v>0</v>
      </c>
      <c r="J4" s="150">
        <v>0</v>
      </c>
      <c r="K4" s="150">
        <v>0</v>
      </c>
      <c r="L4" s="151">
        <f>F4*E4</f>
        <v>0</v>
      </c>
    </row>
    <row r="5" spans="1:12" s="155" customFormat="1" ht="18.75" customHeight="1">
      <c r="A5" s="156" t="s">
        <v>144</v>
      </c>
      <c r="B5" s="157" t="s">
        <v>144</v>
      </c>
      <c r="C5" s="158" t="s">
        <v>311</v>
      </c>
      <c r="D5" s="159" t="s">
        <v>4</v>
      </c>
      <c r="E5" s="160">
        <v>0</v>
      </c>
      <c r="F5" s="161">
        <f t="shared" ref="F5:F37" si="0">SUM(G5:K5)</f>
        <v>1</v>
      </c>
      <c r="G5" s="161">
        <v>0</v>
      </c>
      <c r="H5" s="161">
        <v>0</v>
      </c>
      <c r="I5" s="161">
        <v>1</v>
      </c>
      <c r="J5" s="161">
        <v>0</v>
      </c>
      <c r="K5" s="161"/>
      <c r="L5" s="162">
        <f t="shared" ref="L5:L20" si="1">F5*E5</f>
        <v>0</v>
      </c>
    </row>
    <row r="6" spans="1:12" s="2" customFormat="1">
      <c r="A6" s="156" t="s">
        <v>328</v>
      </c>
      <c r="B6" s="157" t="s">
        <v>328</v>
      </c>
      <c r="C6" s="158" t="s">
        <v>312</v>
      </c>
      <c r="D6" s="159" t="s">
        <v>4</v>
      </c>
      <c r="E6" s="160">
        <v>0</v>
      </c>
      <c r="F6" s="161">
        <f t="shared" si="0"/>
        <v>10</v>
      </c>
      <c r="G6" s="161">
        <v>7</v>
      </c>
      <c r="H6" s="161">
        <v>1</v>
      </c>
      <c r="I6" s="161">
        <v>2</v>
      </c>
      <c r="J6" s="161">
        <v>0</v>
      </c>
      <c r="K6" s="150">
        <v>0</v>
      </c>
      <c r="L6" s="162">
        <f t="shared" si="1"/>
        <v>0</v>
      </c>
    </row>
    <row r="7" spans="1:12" s="2" customFormat="1">
      <c r="A7" s="156" t="s">
        <v>145</v>
      </c>
      <c r="B7" s="157" t="s">
        <v>145</v>
      </c>
      <c r="C7" s="158" t="s">
        <v>309</v>
      </c>
      <c r="D7" s="159" t="s">
        <v>4</v>
      </c>
      <c r="E7" s="160">
        <v>0</v>
      </c>
      <c r="F7" s="161">
        <f t="shared" si="0"/>
        <v>1</v>
      </c>
      <c r="G7" s="161">
        <v>0</v>
      </c>
      <c r="H7" s="161">
        <v>1</v>
      </c>
      <c r="I7" s="161">
        <v>0</v>
      </c>
      <c r="J7" s="161">
        <v>0</v>
      </c>
      <c r="K7" s="150"/>
      <c r="L7" s="162">
        <f t="shared" si="1"/>
        <v>0</v>
      </c>
    </row>
    <row r="8" spans="1:12" s="155" customFormat="1" ht="31.5">
      <c r="A8" s="156" t="s">
        <v>146</v>
      </c>
      <c r="B8" s="157" t="s">
        <v>146</v>
      </c>
      <c r="C8" s="158" t="s">
        <v>327</v>
      </c>
      <c r="D8" s="159" t="s">
        <v>4</v>
      </c>
      <c r="E8" s="160">
        <v>0</v>
      </c>
      <c r="F8" s="161">
        <f t="shared" si="0"/>
        <v>3</v>
      </c>
      <c r="G8" s="161">
        <v>0</v>
      </c>
      <c r="H8" s="161">
        <v>2</v>
      </c>
      <c r="I8" s="161">
        <v>1</v>
      </c>
      <c r="J8" s="161">
        <v>0</v>
      </c>
      <c r="K8" s="161"/>
      <c r="L8" s="162">
        <f t="shared" si="1"/>
        <v>0</v>
      </c>
    </row>
    <row r="9" spans="1:12" s="155" customFormat="1">
      <c r="A9" s="156" t="s">
        <v>147</v>
      </c>
      <c r="B9" s="157" t="s">
        <v>147</v>
      </c>
      <c r="C9" s="158" t="s">
        <v>396</v>
      </c>
      <c r="D9" s="159" t="s">
        <v>4</v>
      </c>
      <c r="E9" s="160">
        <v>0</v>
      </c>
      <c r="F9" s="161">
        <f t="shared" si="0"/>
        <v>3</v>
      </c>
      <c r="G9" s="161">
        <v>0</v>
      </c>
      <c r="H9" s="161">
        <v>2</v>
      </c>
      <c r="I9" s="161">
        <v>1</v>
      </c>
      <c r="J9" s="161">
        <v>0</v>
      </c>
      <c r="K9" s="161"/>
      <c r="L9" s="162">
        <f t="shared" si="1"/>
        <v>0</v>
      </c>
    </row>
    <row r="10" spans="1:12" s="155" customFormat="1">
      <c r="A10" s="156" t="s">
        <v>148</v>
      </c>
      <c r="B10" s="157" t="s">
        <v>148</v>
      </c>
      <c r="C10" s="158" t="s">
        <v>393</v>
      </c>
      <c r="D10" s="159" t="s">
        <v>4</v>
      </c>
      <c r="E10" s="160">
        <v>0</v>
      </c>
      <c r="F10" s="161">
        <f t="shared" si="0"/>
        <v>1</v>
      </c>
      <c r="G10" s="161">
        <v>1</v>
      </c>
      <c r="H10" s="161">
        <v>0</v>
      </c>
      <c r="I10" s="161">
        <v>0</v>
      </c>
      <c r="J10" s="161">
        <v>0</v>
      </c>
      <c r="K10" s="161"/>
      <c r="L10" s="162">
        <f t="shared" si="1"/>
        <v>0</v>
      </c>
    </row>
    <row r="11" spans="1:12" s="155" customFormat="1">
      <c r="A11" s="156" t="s">
        <v>364</v>
      </c>
      <c r="B11" s="157" t="s">
        <v>364</v>
      </c>
      <c r="C11" s="158"/>
      <c r="D11" s="159"/>
      <c r="E11" s="160">
        <v>0</v>
      </c>
      <c r="F11" s="161">
        <f t="shared" si="0"/>
        <v>0</v>
      </c>
      <c r="G11" s="161"/>
      <c r="H11" s="161"/>
      <c r="I11" s="161"/>
      <c r="J11" s="161"/>
      <c r="K11" s="161"/>
      <c r="L11" s="162">
        <f t="shared" si="1"/>
        <v>0</v>
      </c>
    </row>
    <row r="12" spans="1:12" s="155" customFormat="1" ht="31.5">
      <c r="A12" s="156" t="s">
        <v>365</v>
      </c>
      <c r="B12" s="157" t="s">
        <v>365</v>
      </c>
      <c r="C12" s="158" t="s">
        <v>351</v>
      </c>
      <c r="D12" s="159" t="s">
        <v>3</v>
      </c>
      <c r="E12" s="160">
        <v>0</v>
      </c>
      <c r="F12" s="161">
        <f t="shared" si="0"/>
        <v>432</v>
      </c>
      <c r="G12" s="161">
        <v>180</v>
      </c>
      <c r="H12" s="161">
        <v>200</v>
      </c>
      <c r="I12" s="161">
        <v>52</v>
      </c>
      <c r="J12" s="161">
        <v>0</v>
      </c>
      <c r="K12" s="161">
        <v>0</v>
      </c>
      <c r="L12" s="162">
        <f t="shared" si="1"/>
        <v>0</v>
      </c>
    </row>
    <row r="13" spans="1:12" s="155" customFormat="1" ht="36.75" customHeight="1">
      <c r="A13" s="156" t="s">
        <v>366</v>
      </c>
      <c r="B13" s="157" t="s">
        <v>366</v>
      </c>
      <c r="C13" s="158" t="s">
        <v>657</v>
      </c>
      <c r="D13" s="159" t="s">
        <v>3</v>
      </c>
      <c r="E13" s="160">
        <v>0</v>
      </c>
      <c r="F13" s="161">
        <f t="shared" si="0"/>
        <v>48</v>
      </c>
      <c r="G13" s="161">
        <v>18</v>
      </c>
      <c r="H13" s="161">
        <v>5</v>
      </c>
      <c r="I13" s="161">
        <v>25</v>
      </c>
      <c r="J13" s="161">
        <v>0</v>
      </c>
      <c r="K13" s="161"/>
      <c r="L13" s="162">
        <f t="shared" si="1"/>
        <v>0</v>
      </c>
    </row>
    <row r="14" spans="1:12" s="155" customFormat="1" ht="47.25" customHeight="1">
      <c r="A14" s="156" t="s">
        <v>367</v>
      </c>
      <c r="B14" s="157" t="s">
        <v>367</v>
      </c>
      <c r="C14" s="97" t="s">
        <v>784</v>
      </c>
      <c r="D14" s="98" t="s">
        <v>3</v>
      </c>
      <c r="E14" s="160">
        <v>0</v>
      </c>
      <c r="F14" s="161">
        <f t="shared" si="0"/>
        <v>40</v>
      </c>
      <c r="G14" s="161">
        <v>40</v>
      </c>
      <c r="H14" s="161">
        <v>0</v>
      </c>
      <c r="I14" s="161">
        <v>0</v>
      </c>
      <c r="J14" s="161">
        <v>0</v>
      </c>
      <c r="K14" s="161"/>
      <c r="L14" s="162">
        <f t="shared" si="1"/>
        <v>0</v>
      </c>
    </row>
    <row r="15" spans="1:12" s="155" customFormat="1" ht="31.5">
      <c r="A15" s="156" t="s">
        <v>368</v>
      </c>
      <c r="B15" s="157" t="s">
        <v>368</v>
      </c>
      <c r="C15" s="158" t="s">
        <v>403</v>
      </c>
      <c r="D15" s="159" t="s">
        <v>3</v>
      </c>
      <c r="E15" s="160">
        <v>0</v>
      </c>
      <c r="F15" s="161">
        <f t="shared" si="0"/>
        <v>138</v>
      </c>
      <c r="G15" s="161">
        <v>138</v>
      </c>
      <c r="H15" s="161">
        <v>0</v>
      </c>
      <c r="I15" s="161">
        <v>0</v>
      </c>
      <c r="J15" s="161">
        <v>0</v>
      </c>
      <c r="K15" s="161"/>
      <c r="L15" s="162">
        <f t="shared" si="1"/>
        <v>0</v>
      </c>
    </row>
    <row r="16" spans="1:12" s="155" customFormat="1">
      <c r="A16" s="156" t="s">
        <v>369</v>
      </c>
      <c r="B16" s="157" t="s">
        <v>369</v>
      </c>
      <c r="C16" s="158" t="s">
        <v>143</v>
      </c>
      <c r="D16" s="159" t="s">
        <v>3</v>
      </c>
      <c r="E16" s="160">
        <v>0</v>
      </c>
      <c r="F16" s="161">
        <f t="shared" si="0"/>
        <v>25</v>
      </c>
      <c r="G16" s="161">
        <v>0</v>
      </c>
      <c r="H16" s="161">
        <v>0</v>
      </c>
      <c r="I16" s="161">
        <v>25</v>
      </c>
      <c r="J16" s="161">
        <v>0</v>
      </c>
      <c r="K16" s="161">
        <v>0</v>
      </c>
      <c r="L16" s="162">
        <f t="shared" si="1"/>
        <v>0</v>
      </c>
    </row>
    <row r="17" spans="1:12" s="155" customFormat="1">
      <c r="A17" s="156" t="s">
        <v>370</v>
      </c>
      <c r="B17" s="157" t="s">
        <v>370</v>
      </c>
      <c r="C17" s="158" t="s">
        <v>190</v>
      </c>
      <c r="D17" s="159" t="s">
        <v>3</v>
      </c>
      <c r="E17" s="160">
        <v>0</v>
      </c>
      <c r="F17" s="161">
        <f t="shared" si="0"/>
        <v>84</v>
      </c>
      <c r="G17" s="161">
        <v>18</v>
      </c>
      <c r="H17" s="161">
        <v>66</v>
      </c>
      <c r="I17" s="161">
        <v>0</v>
      </c>
      <c r="J17" s="161">
        <v>0</v>
      </c>
      <c r="K17" s="161">
        <v>0</v>
      </c>
      <c r="L17" s="162">
        <f t="shared" si="1"/>
        <v>0</v>
      </c>
    </row>
    <row r="18" spans="1:12" s="155" customFormat="1">
      <c r="A18" s="156" t="s">
        <v>371</v>
      </c>
      <c r="B18" s="157" t="s">
        <v>371</v>
      </c>
      <c r="C18" s="158" t="s">
        <v>359</v>
      </c>
      <c r="D18" s="159" t="s">
        <v>4</v>
      </c>
      <c r="E18" s="160">
        <v>0</v>
      </c>
      <c r="F18" s="161">
        <f t="shared" si="0"/>
        <v>13</v>
      </c>
      <c r="G18" s="161">
        <v>10</v>
      </c>
      <c r="H18" s="161">
        <v>3</v>
      </c>
      <c r="I18" s="161">
        <v>0</v>
      </c>
      <c r="J18" s="161">
        <v>0</v>
      </c>
      <c r="K18" s="161">
        <v>0</v>
      </c>
      <c r="L18" s="162">
        <f t="shared" si="1"/>
        <v>0</v>
      </c>
    </row>
    <row r="19" spans="1:12" s="155" customFormat="1" ht="31.5">
      <c r="A19" s="156" t="s">
        <v>372</v>
      </c>
      <c r="B19" s="157" t="s">
        <v>372</v>
      </c>
      <c r="C19" s="167" t="s">
        <v>358</v>
      </c>
      <c r="D19" s="159" t="s">
        <v>4</v>
      </c>
      <c r="E19" s="160">
        <v>0</v>
      </c>
      <c r="F19" s="161">
        <f t="shared" si="0"/>
        <v>1</v>
      </c>
      <c r="G19" s="161">
        <v>0</v>
      </c>
      <c r="H19" s="161">
        <v>0</v>
      </c>
      <c r="I19" s="161">
        <v>1</v>
      </c>
      <c r="J19" s="161">
        <v>0</v>
      </c>
      <c r="K19" s="161">
        <v>0</v>
      </c>
      <c r="L19" s="162">
        <f t="shared" si="1"/>
        <v>0</v>
      </c>
    </row>
    <row r="20" spans="1:12" s="155" customFormat="1">
      <c r="A20" s="156" t="s">
        <v>373</v>
      </c>
      <c r="B20" s="157" t="s">
        <v>373</v>
      </c>
      <c r="C20" s="212" t="s">
        <v>57</v>
      </c>
      <c r="D20" s="159" t="s">
        <v>58</v>
      </c>
      <c r="E20" s="160">
        <v>0</v>
      </c>
      <c r="F20" s="211">
        <f t="shared" ref="F20" si="2">SUM(G20:K20)</f>
        <v>0.5</v>
      </c>
      <c r="G20" s="211">
        <v>0.5</v>
      </c>
      <c r="H20" s="210">
        <v>0</v>
      </c>
      <c r="I20" s="210">
        <v>0</v>
      </c>
      <c r="J20" s="210">
        <v>0</v>
      </c>
      <c r="K20" s="161"/>
      <c r="L20" s="125">
        <f t="shared" si="1"/>
        <v>0</v>
      </c>
    </row>
    <row r="21" spans="1:12" s="155" customFormat="1">
      <c r="A21" s="156" t="s">
        <v>374</v>
      </c>
      <c r="B21" s="157" t="s">
        <v>374</v>
      </c>
      <c r="C21" s="167"/>
      <c r="D21" s="159"/>
      <c r="E21" s="160">
        <v>0</v>
      </c>
      <c r="F21" s="161">
        <f t="shared" si="0"/>
        <v>0</v>
      </c>
      <c r="G21" s="161"/>
      <c r="H21" s="161"/>
      <c r="I21" s="161"/>
      <c r="J21" s="161"/>
      <c r="K21" s="161"/>
      <c r="L21" s="162">
        <v>0</v>
      </c>
    </row>
    <row r="22" spans="1:12" s="155" customFormat="1">
      <c r="A22" s="156" t="s">
        <v>375</v>
      </c>
      <c r="B22" s="157" t="s">
        <v>375</v>
      </c>
      <c r="C22" s="158" t="s">
        <v>59</v>
      </c>
      <c r="D22" s="159" t="s">
        <v>4</v>
      </c>
      <c r="E22" s="160">
        <v>0</v>
      </c>
      <c r="F22" s="161">
        <f t="shared" si="0"/>
        <v>19</v>
      </c>
      <c r="G22" s="161">
        <v>8</v>
      </c>
      <c r="H22" s="161">
        <v>6</v>
      </c>
      <c r="I22" s="161">
        <v>5</v>
      </c>
      <c r="J22" s="161">
        <v>0</v>
      </c>
      <c r="K22" s="161">
        <v>0</v>
      </c>
      <c r="L22" s="162">
        <f>F22*E22</f>
        <v>0</v>
      </c>
    </row>
    <row r="23" spans="1:12" s="155" customFormat="1">
      <c r="A23" s="156" t="s">
        <v>376</v>
      </c>
      <c r="B23" s="157" t="s">
        <v>376</v>
      </c>
      <c r="C23" s="158" t="s">
        <v>360</v>
      </c>
      <c r="D23" s="159" t="s">
        <v>3</v>
      </c>
      <c r="E23" s="160">
        <v>0</v>
      </c>
      <c r="F23" s="161">
        <f t="shared" si="0"/>
        <v>238</v>
      </c>
      <c r="G23" s="161">
        <v>135</v>
      </c>
      <c r="H23" s="161">
        <v>72</v>
      </c>
      <c r="I23" s="161">
        <v>31</v>
      </c>
      <c r="J23" s="161">
        <v>0</v>
      </c>
      <c r="K23" s="161">
        <v>0</v>
      </c>
      <c r="L23" s="162">
        <f t="shared" ref="L23:L27" si="3">F23*E23</f>
        <v>0</v>
      </c>
    </row>
    <row r="24" spans="1:12" s="155" customFormat="1" ht="18" customHeight="1">
      <c r="A24" s="156" t="s">
        <v>377</v>
      </c>
      <c r="B24" s="157" t="s">
        <v>377</v>
      </c>
      <c r="C24" s="158" t="s">
        <v>361</v>
      </c>
      <c r="D24" s="159" t="s">
        <v>3</v>
      </c>
      <c r="E24" s="160">
        <v>0</v>
      </c>
      <c r="F24" s="161">
        <f t="shared" si="0"/>
        <v>372</v>
      </c>
      <c r="G24" s="161">
        <v>121</v>
      </c>
      <c r="H24" s="161">
        <v>200</v>
      </c>
      <c r="I24" s="161">
        <v>51</v>
      </c>
      <c r="J24" s="161">
        <v>0</v>
      </c>
      <c r="K24" s="161">
        <v>0</v>
      </c>
      <c r="L24" s="162">
        <f t="shared" si="3"/>
        <v>0</v>
      </c>
    </row>
    <row r="25" spans="1:12" s="155" customFormat="1" ht="15.75" customHeight="1">
      <c r="A25" s="156" t="s">
        <v>378</v>
      </c>
      <c r="B25" s="157" t="s">
        <v>378</v>
      </c>
      <c r="C25" s="158" t="s">
        <v>189</v>
      </c>
      <c r="D25" s="159" t="s">
        <v>3</v>
      </c>
      <c r="E25" s="160">
        <v>0</v>
      </c>
      <c r="F25" s="161">
        <f t="shared" si="0"/>
        <v>138</v>
      </c>
      <c r="G25" s="161">
        <v>138</v>
      </c>
      <c r="H25" s="161">
        <v>0</v>
      </c>
      <c r="I25" s="161">
        <v>0</v>
      </c>
      <c r="J25" s="161">
        <v>0</v>
      </c>
      <c r="K25" s="161"/>
      <c r="L25" s="162">
        <f t="shared" si="3"/>
        <v>0</v>
      </c>
    </row>
    <row r="26" spans="1:12" s="155" customFormat="1">
      <c r="A26" s="156" t="s">
        <v>379</v>
      </c>
      <c r="B26" s="157" t="s">
        <v>379</v>
      </c>
      <c r="C26" s="158" t="s">
        <v>352</v>
      </c>
      <c r="D26" s="159" t="s">
        <v>4</v>
      </c>
      <c r="E26" s="160">
        <v>0</v>
      </c>
      <c r="F26" s="161">
        <f t="shared" si="0"/>
        <v>1</v>
      </c>
      <c r="G26" s="161">
        <v>1</v>
      </c>
      <c r="H26" s="161">
        <v>0</v>
      </c>
      <c r="I26" s="161">
        <v>0</v>
      </c>
      <c r="J26" s="161">
        <v>0</v>
      </c>
      <c r="K26" s="161">
        <v>0</v>
      </c>
      <c r="L26" s="162">
        <f t="shared" si="3"/>
        <v>0</v>
      </c>
    </row>
    <row r="27" spans="1:12" s="155" customFormat="1" ht="31.5">
      <c r="A27" s="156" t="s">
        <v>380</v>
      </c>
      <c r="B27" s="157" t="s">
        <v>380</v>
      </c>
      <c r="C27" s="158" t="s">
        <v>353</v>
      </c>
      <c r="D27" s="159" t="s">
        <v>4</v>
      </c>
      <c r="E27" s="160">
        <v>0</v>
      </c>
      <c r="F27" s="161">
        <f t="shared" si="0"/>
        <v>1</v>
      </c>
      <c r="G27" s="161">
        <v>0</v>
      </c>
      <c r="H27" s="161">
        <v>0</v>
      </c>
      <c r="I27" s="161">
        <v>1</v>
      </c>
      <c r="J27" s="161">
        <v>0</v>
      </c>
      <c r="K27" s="161">
        <v>0</v>
      </c>
      <c r="L27" s="162">
        <f t="shared" si="3"/>
        <v>0</v>
      </c>
    </row>
    <row r="28" spans="1:12" s="155" customFormat="1">
      <c r="A28" s="156" t="s">
        <v>381</v>
      </c>
      <c r="B28" s="157" t="s">
        <v>381</v>
      </c>
      <c r="C28" s="158" t="s">
        <v>354</v>
      </c>
      <c r="D28" s="159" t="s">
        <v>4</v>
      </c>
      <c r="E28" s="160">
        <v>0</v>
      </c>
      <c r="F28" s="161">
        <f t="shared" si="0"/>
        <v>11</v>
      </c>
      <c r="G28" s="161">
        <v>7</v>
      </c>
      <c r="H28" s="161">
        <v>2</v>
      </c>
      <c r="I28" s="161">
        <v>2</v>
      </c>
      <c r="J28" s="161">
        <v>0</v>
      </c>
      <c r="K28" s="161">
        <v>0</v>
      </c>
      <c r="L28" s="162">
        <f t="shared" ref="L28:L37" si="4">F28*E28</f>
        <v>0</v>
      </c>
    </row>
    <row r="29" spans="1:12" s="155" customFormat="1">
      <c r="A29" s="156" t="s">
        <v>382</v>
      </c>
      <c r="B29" s="157" t="s">
        <v>382</v>
      </c>
      <c r="C29" s="158" t="s">
        <v>355</v>
      </c>
      <c r="D29" s="159" t="s">
        <v>4</v>
      </c>
      <c r="E29" s="160">
        <v>0</v>
      </c>
      <c r="F29" s="161">
        <f t="shared" si="0"/>
        <v>3</v>
      </c>
      <c r="G29" s="161">
        <v>0</v>
      </c>
      <c r="H29" s="161">
        <v>2</v>
      </c>
      <c r="I29" s="161">
        <v>1</v>
      </c>
      <c r="J29" s="161">
        <v>0</v>
      </c>
      <c r="K29" s="161">
        <v>0</v>
      </c>
      <c r="L29" s="162">
        <f t="shared" si="4"/>
        <v>0</v>
      </c>
    </row>
    <row r="30" spans="1:12" s="155" customFormat="1">
      <c r="A30" s="156" t="s">
        <v>383</v>
      </c>
      <c r="B30" s="157" t="s">
        <v>383</v>
      </c>
      <c r="C30" s="158" t="s">
        <v>356</v>
      </c>
      <c r="D30" s="159" t="s">
        <v>4</v>
      </c>
      <c r="E30" s="160">
        <v>0</v>
      </c>
      <c r="F30" s="161">
        <f t="shared" si="0"/>
        <v>3</v>
      </c>
      <c r="G30" s="161">
        <v>0</v>
      </c>
      <c r="H30" s="161">
        <v>2</v>
      </c>
      <c r="I30" s="161">
        <v>1</v>
      </c>
      <c r="J30" s="161">
        <v>0</v>
      </c>
      <c r="K30" s="161">
        <v>0</v>
      </c>
      <c r="L30" s="162">
        <f t="shared" si="4"/>
        <v>0</v>
      </c>
    </row>
    <row r="31" spans="1:12" s="155" customFormat="1">
      <c r="A31" s="156" t="s">
        <v>384</v>
      </c>
      <c r="B31" s="157" t="s">
        <v>384</v>
      </c>
      <c r="C31" s="158" t="s">
        <v>357</v>
      </c>
      <c r="D31" s="159" t="s">
        <v>4</v>
      </c>
      <c r="E31" s="160">
        <v>0</v>
      </c>
      <c r="F31" s="161">
        <f t="shared" si="0"/>
        <v>1</v>
      </c>
      <c r="G31" s="161">
        <v>1</v>
      </c>
      <c r="H31" s="161">
        <v>0</v>
      </c>
      <c r="I31" s="161">
        <v>0</v>
      </c>
      <c r="J31" s="161">
        <v>0</v>
      </c>
      <c r="K31" s="161">
        <v>0</v>
      </c>
      <c r="L31" s="162">
        <f t="shared" si="4"/>
        <v>0</v>
      </c>
    </row>
    <row r="32" spans="1:12" s="155" customFormat="1">
      <c r="A32" s="156" t="s">
        <v>385</v>
      </c>
      <c r="B32" s="157" t="s">
        <v>385</v>
      </c>
      <c r="C32" s="158" t="s">
        <v>443</v>
      </c>
      <c r="D32" s="159" t="s">
        <v>4</v>
      </c>
      <c r="E32" s="160">
        <v>0</v>
      </c>
      <c r="F32" s="161">
        <f t="shared" si="0"/>
        <v>11</v>
      </c>
      <c r="G32" s="161">
        <v>5</v>
      </c>
      <c r="H32" s="161">
        <v>4</v>
      </c>
      <c r="I32" s="161">
        <v>2</v>
      </c>
      <c r="J32" s="161">
        <v>0</v>
      </c>
      <c r="K32" s="161"/>
      <c r="L32" s="162">
        <f t="shared" si="4"/>
        <v>0</v>
      </c>
    </row>
    <row r="33" spans="1:12" s="155" customFormat="1">
      <c r="A33" s="156" t="s">
        <v>386</v>
      </c>
      <c r="B33" s="157" t="s">
        <v>386</v>
      </c>
      <c r="C33" s="158" t="s">
        <v>362</v>
      </c>
      <c r="D33" s="159" t="s">
        <v>4</v>
      </c>
      <c r="E33" s="160">
        <v>0</v>
      </c>
      <c r="F33" s="161">
        <f t="shared" si="0"/>
        <v>1</v>
      </c>
      <c r="G33" s="161">
        <v>0</v>
      </c>
      <c r="H33" s="161">
        <v>0</v>
      </c>
      <c r="I33" s="161">
        <v>1</v>
      </c>
      <c r="J33" s="161">
        <v>0</v>
      </c>
      <c r="K33" s="161"/>
      <c r="L33" s="162">
        <f t="shared" si="4"/>
        <v>0</v>
      </c>
    </row>
    <row r="34" spans="1:12" s="155" customFormat="1">
      <c r="A34" s="156" t="s">
        <v>387</v>
      </c>
      <c r="B34" s="157" t="s">
        <v>387</v>
      </c>
      <c r="C34" s="158" t="s">
        <v>65</v>
      </c>
      <c r="D34" s="159" t="s">
        <v>149</v>
      </c>
      <c r="E34" s="160">
        <v>0</v>
      </c>
      <c r="F34" s="161">
        <v>1</v>
      </c>
      <c r="G34" s="161">
        <v>0</v>
      </c>
      <c r="H34" s="161">
        <v>0</v>
      </c>
      <c r="I34" s="161">
        <v>0</v>
      </c>
      <c r="J34" s="161">
        <v>0</v>
      </c>
      <c r="K34" s="161">
        <v>0</v>
      </c>
      <c r="L34" s="162">
        <f t="shared" si="4"/>
        <v>0</v>
      </c>
    </row>
    <row r="35" spans="1:12" s="155" customFormat="1">
      <c r="A35" s="156" t="s">
        <v>394</v>
      </c>
      <c r="B35" s="157" t="s">
        <v>394</v>
      </c>
      <c r="C35" s="158" t="s">
        <v>363</v>
      </c>
      <c r="D35" s="159" t="s">
        <v>69</v>
      </c>
      <c r="E35" s="160">
        <v>0</v>
      </c>
      <c r="F35" s="161">
        <f t="shared" si="0"/>
        <v>18</v>
      </c>
      <c r="G35" s="161">
        <v>8</v>
      </c>
      <c r="H35" s="161">
        <v>6</v>
      </c>
      <c r="I35" s="169">
        <v>4</v>
      </c>
      <c r="J35" s="161">
        <v>0</v>
      </c>
      <c r="K35" s="173"/>
      <c r="L35" s="162">
        <f t="shared" si="4"/>
        <v>0</v>
      </c>
    </row>
    <row r="36" spans="1:12" s="155" customFormat="1">
      <c r="A36" s="156" t="s">
        <v>395</v>
      </c>
      <c r="B36" s="157" t="s">
        <v>395</v>
      </c>
      <c r="C36" s="158" t="s">
        <v>67</v>
      </c>
      <c r="D36" s="159" t="s">
        <v>69</v>
      </c>
      <c r="E36" s="160">
        <v>0</v>
      </c>
      <c r="F36" s="161">
        <f t="shared" si="0"/>
        <v>9</v>
      </c>
      <c r="G36" s="161">
        <v>3</v>
      </c>
      <c r="H36" s="161">
        <v>3</v>
      </c>
      <c r="I36" s="169">
        <v>3</v>
      </c>
      <c r="J36" s="161">
        <v>0</v>
      </c>
      <c r="K36" s="173"/>
      <c r="L36" s="162">
        <f t="shared" si="4"/>
        <v>0</v>
      </c>
    </row>
    <row r="37" spans="1:12" s="155" customFormat="1">
      <c r="A37" s="156" t="s">
        <v>441</v>
      </c>
      <c r="B37" s="157" t="s">
        <v>441</v>
      </c>
      <c r="C37" s="158" t="s">
        <v>68</v>
      </c>
      <c r="D37" s="159" t="s">
        <v>69</v>
      </c>
      <c r="E37" s="160">
        <v>0</v>
      </c>
      <c r="F37" s="161">
        <f t="shared" si="0"/>
        <v>8</v>
      </c>
      <c r="G37" s="161">
        <v>8</v>
      </c>
      <c r="H37" s="161">
        <v>0</v>
      </c>
      <c r="I37" s="169">
        <v>0</v>
      </c>
      <c r="J37" s="161">
        <v>0</v>
      </c>
      <c r="K37" s="173"/>
      <c r="L37" s="162">
        <f t="shared" si="4"/>
        <v>0</v>
      </c>
    </row>
    <row r="38" spans="1:12" s="155" customFormat="1">
      <c r="A38" s="156" t="s">
        <v>442</v>
      </c>
      <c r="B38" s="157" t="s">
        <v>442</v>
      </c>
      <c r="C38" s="158" t="s">
        <v>182</v>
      </c>
      <c r="D38" s="159" t="s">
        <v>149</v>
      </c>
      <c r="E38" s="160">
        <v>0</v>
      </c>
      <c r="F38" s="161">
        <v>1</v>
      </c>
      <c r="G38" s="161">
        <v>0</v>
      </c>
      <c r="H38" s="161">
        <v>0</v>
      </c>
      <c r="I38" s="169">
        <v>0</v>
      </c>
      <c r="J38" s="161">
        <v>0</v>
      </c>
      <c r="K38" s="173"/>
      <c r="L38" s="162">
        <f t="shared" ref="L38:L39" si="5">F38*E38</f>
        <v>0</v>
      </c>
    </row>
    <row r="39" spans="1:12" s="155" customFormat="1">
      <c r="A39" s="156" t="s">
        <v>852</v>
      </c>
      <c r="B39" s="157" t="s">
        <v>852</v>
      </c>
      <c r="C39" s="158" t="s">
        <v>183</v>
      </c>
      <c r="D39" s="159" t="s">
        <v>149</v>
      </c>
      <c r="E39" s="160">
        <v>0</v>
      </c>
      <c r="F39" s="161">
        <v>1</v>
      </c>
      <c r="G39" s="161">
        <v>0</v>
      </c>
      <c r="H39" s="161">
        <v>0</v>
      </c>
      <c r="I39" s="169">
        <v>0</v>
      </c>
      <c r="J39" s="161">
        <v>0</v>
      </c>
      <c r="K39" s="173"/>
      <c r="L39" s="162">
        <f t="shared" si="5"/>
        <v>0</v>
      </c>
    </row>
    <row r="40" spans="1:12" s="2" customFormat="1" ht="16.5" thickBot="1">
      <c r="A40" s="121"/>
      <c r="B40" s="122"/>
      <c r="C40" s="116"/>
      <c r="D40" s="117"/>
      <c r="E40" s="126"/>
      <c r="F40" s="127"/>
      <c r="G40" s="127"/>
      <c r="H40" s="127"/>
      <c r="I40" s="127"/>
      <c r="J40" s="127"/>
      <c r="K40" s="127"/>
      <c r="L40" s="128"/>
    </row>
    <row r="41" spans="1:12" ht="16.5" thickTop="1"/>
  </sheetData>
  <mergeCells count="1">
    <mergeCell ref="I3:K3"/>
  </mergeCells>
  <pageMargins left="0.78740157480314965" right="0.78740157480314965" top="0.98425196850393704" bottom="0.98425196850393704" header="0.51181102362204722" footer="0.51181102362204722"/>
  <pageSetup paperSize="9" scale="75"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tabSelected="1" view="pageBreakPreview" zoomScaleNormal="100" zoomScaleSheetLayoutView="100" workbookViewId="0">
      <pane ySplit="3" topLeftCell="A20"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10" width="8.125" style="95" bestFit="1"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44</v>
      </c>
      <c r="G1" s="103" t="s">
        <v>45</v>
      </c>
      <c r="H1" s="103" t="s">
        <v>46</v>
      </c>
      <c r="I1" s="103" t="s">
        <v>47</v>
      </c>
      <c r="J1" s="103" t="s">
        <v>298</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53</v>
      </c>
      <c r="B3" s="112"/>
      <c r="C3" s="113" t="s">
        <v>139</v>
      </c>
      <c r="D3" s="112"/>
      <c r="E3" s="112"/>
      <c r="F3" s="114"/>
      <c r="G3" s="114"/>
      <c r="H3" s="114"/>
      <c r="I3" s="214" t="s">
        <v>52</v>
      </c>
      <c r="J3" s="215"/>
      <c r="K3" s="216"/>
      <c r="L3" s="115">
        <f>SUM(L4:L56)</f>
        <v>0</v>
      </c>
    </row>
    <row r="4" spans="1:12" s="2" customFormat="1" ht="31.5">
      <c r="A4" s="156" t="s">
        <v>548</v>
      </c>
      <c r="B4" s="157" t="s">
        <v>548</v>
      </c>
      <c r="C4" s="158" t="s">
        <v>520</v>
      </c>
      <c r="D4" s="148" t="s">
        <v>4</v>
      </c>
      <c r="E4" s="149">
        <v>0</v>
      </c>
      <c r="F4" s="150">
        <f>SUM(G4:K4)</f>
        <v>1</v>
      </c>
      <c r="G4" s="150">
        <v>0</v>
      </c>
      <c r="H4" s="150">
        <v>0</v>
      </c>
      <c r="I4" s="150">
        <v>1</v>
      </c>
      <c r="J4" s="150">
        <v>0</v>
      </c>
      <c r="K4" s="150"/>
      <c r="L4" s="151">
        <f>F4*E4</f>
        <v>0</v>
      </c>
    </row>
    <row r="5" spans="1:12" s="2" customFormat="1">
      <c r="A5" s="156" t="s">
        <v>563</v>
      </c>
      <c r="B5" s="157" t="s">
        <v>563</v>
      </c>
      <c r="C5" s="158" t="s">
        <v>521</v>
      </c>
      <c r="D5" s="148" t="s">
        <v>4</v>
      </c>
      <c r="E5" s="149">
        <v>0</v>
      </c>
      <c r="F5" s="150">
        <f t="shared" ref="F5:F52" si="0">SUM(G5:K5)</f>
        <v>1</v>
      </c>
      <c r="G5" s="150">
        <v>0</v>
      </c>
      <c r="H5" s="150">
        <v>0</v>
      </c>
      <c r="I5" s="150">
        <v>1</v>
      </c>
      <c r="J5" s="150">
        <v>0</v>
      </c>
      <c r="K5" s="150"/>
      <c r="L5" s="162">
        <f t="shared" ref="L5:L9" si="1">F5*E5</f>
        <v>0</v>
      </c>
    </row>
    <row r="6" spans="1:12" s="2" customFormat="1" ht="47.25">
      <c r="A6" s="156" t="s">
        <v>564</v>
      </c>
      <c r="B6" s="157" t="s">
        <v>564</v>
      </c>
      <c r="C6" s="158" t="s">
        <v>522</v>
      </c>
      <c r="D6" s="148" t="s">
        <v>4</v>
      </c>
      <c r="E6" s="160">
        <v>0</v>
      </c>
      <c r="F6" s="150">
        <f t="shared" si="0"/>
        <v>1</v>
      </c>
      <c r="G6" s="150">
        <v>0</v>
      </c>
      <c r="H6" s="150">
        <v>0</v>
      </c>
      <c r="I6" s="150">
        <v>1</v>
      </c>
      <c r="J6" s="150">
        <v>0</v>
      </c>
      <c r="K6" s="150"/>
      <c r="L6" s="162">
        <f t="shared" si="1"/>
        <v>0</v>
      </c>
    </row>
    <row r="7" spans="1:12" s="2" customFormat="1" ht="31.5">
      <c r="A7" s="156" t="s">
        <v>565</v>
      </c>
      <c r="B7" s="157" t="s">
        <v>565</v>
      </c>
      <c r="C7" s="158" t="s">
        <v>523</v>
      </c>
      <c r="D7" s="148" t="s">
        <v>4</v>
      </c>
      <c r="E7" s="160">
        <v>0</v>
      </c>
      <c r="F7" s="150">
        <f t="shared" si="0"/>
        <v>1</v>
      </c>
      <c r="G7" s="150">
        <v>0</v>
      </c>
      <c r="H7" s="150">
        <v>0</v>
      </c>
      <c r="I7" s="150">
        <v>1</v>
      </c>
      <c r="J7" s="150">
        <v>0</v>
      </c>
      <c r="K7" s="150"/>
      <c r="L7" s="162">
        <f t="shared" si="1"/>
        <v>0</v>
      </c>
    </row>
    <row r="8" spans="1:12" s="155" customFormat="1" ht="31.5">
      <c r="A8" s="156" t="s">
        <v>566</v>
      </c>
      <c r="B8" s="157" t="s">
        <v>566</v>
      </c>
      <c r="C8" s="158" t="s">
        <v>524</v>
      </c>
      <c r="D8" s="159" t="s">
        <v>4</v>
      </c>
      <c r="E8" s="160">
        <v>0</v>
      </c>
      <c r="F8" s="161">
        <f t="shared" si="0"/>
        <v>1</v>
      </c>
      <c r="G8" s="161">
        <v>0</v>
      </c>
      <c r="H8" s="161">
        <v>0</v>
      </c>
      <c r="I8" s="161">
        <v>1</v>
      </c>
      <c r="J8" s="161"/>
      <c r="K8" s="161"/>
      <c r="L8" s="162">
        <f t="shared" si="1"/>
        <v>0</v>
      </c>
    </row>
    <row r="9" spans="1:12" s="2" customFormat="1">
      <c r="A9" s="156" t="s">
        <v>567</v>
      </c>
      <c r="B9" s="157" t="s">
        <v>567</v>
      </c>
      <c r="C9" s="158" t="s">
        <v>517</v>
      </c>
      <c r="D9" s="159" t="s">
        <v>4</v>
      </c>
      <c r="E9" s="160">
        <v>0</v>
      </c>
      <c r="F9" s="150">
        <f t="shared" si="0"/>
        <v>1</v>
      </c>
      <c r="G9" s="161">
        <v>0</v>
      </c>
      <c r="H9" s="161">
        <v>0</v>
      </c>
      <c r="I9" s="150">
        <v>1</v>
      </c>
      <c r="J9" s="150">
        <v>0</v>
      </c>
      <c r="K9" s="150"/>
      <c r="L9" s="162">
        <f t="shared" si="1"/>
        <v>0</v>
      </c>
    </row>
    <row r="10" spans="1:12" s="2" customFormat="1">
      <c r="A10" s="156" t="s">
        <v>568</v>
      </c>
      <c r="B10" s="157" t="s">
        <v>568</v>
      </c>
      <c r="C10" s="158" t="s">
        <v>518</v>
      </c>
      <c r="D10" s="159" t="s">
        <v>4</v>
      </c>
      <c r="E10" s="160">
        <v>0</v>
      </c>
      <c r="F10" s="150">
        <f t="shared" si="0"/>
        <v>1</v>
      </c>
      <c r="G10" s="161">
        <v>0</v>
      </c>
      <c r="H10" s="161">
        <v>0</v>
      </c>
      <c r="I10" s="150">
        <v>1</v>
      </c>
      <c r="J10" s="150">
        <v>0</v>
      </c>
      <c r="K10" s="150"/>
      <c r="L10" s="151">
        <f t="shared" ref="L10:L55" si="2">F10*E10</f>
        <v>0</v>
      </c>
    </row>
    <row r="11" spans="1:12" s="2" customFormat="1">
      <c r="A11" s="156" t="s">
        <v>569</v>
      </c>
      <c r="B11" s="157" t="s">
        <v>569</v>
      </c>
      <c r="C11" s="158" t="s">
        <v>519</v>
      </c>
      <c r="D11" s="159" t="s">
        <v>4</v>
      </c>
      <c r="E11" s="160">
        <v>0</v>
      </c>
      <c r="F11" s="150">
        <f t="shared" si="0"/>
        <v>1</v>
      </c>
      <c r="G11" s="161">
        <v>0</v>
      </c>
      <c r="H11" s="161">
        <v>0</v>
      </c>
      <c r="I11" s="150">
        <v>1</v>
      </c>
      <c r="J11" s="150">
        <v>0</v>
      </c>
      <c r="K11" s="150"/>
      <c r="L11" s="151">
        <f t="shared" si="2"/>
        <v>0</v>
      </c>
    </row>
    <row r="12" spans="1:12" s="2" customFormat="1" ht="31.5">
      <c r="A12" s="156" t="s">
        <v>570</v>
      </c>
      <c r="B12" s="157" t="s">
        <v>570</v>
      </c>
      <c r="C12" s="158" t="s">
        <v>525</v>
      </c>
      <c r="D12" s="148" t="s">
        <v>4</v>
      </c>
      <c r="E12" s="160">
        <v>0</v>
      </c>
      <c r="F12" s="150">
        <f t="shared" si="0"/>
        <v>1</v>
      </c>
      <c r="G12" s="150">
        <v>0</v>
      </c>
      <c r="H12" s="150">
        <v>0</v>
      </c>
      <c r="I12" s="150">
        <v>1</v>
      </c>
      <c r="J12" s="150">
        <v>0</v>
      </c>
      <c r="K12" s="150"/>
      <c r="L12" s="151">
        <f t="shared" si="2"/>
        <v>0</v>
      </c>
    </row>
    <row r="13" spans="1:12" s="2" customFormat="1" ht="31.5">
      <c r="A13" s="156" t="s">
        <v>571</v>
      </c>
      <c r="B13" s="157" t="s">
        <v>571</v>
      </c>
      <c r="C13" s="158" t="s">
        <v>527</v>
      </c>
      <c r="D13" s="148" t="s">
        <v>4</v>
      </c>
      <c r="E13" s="160">
        <v>0</v>
      </c>
      <c r="F13" s="150">
        <f t="shared" si="0"/>
        <v>1</v>
      </c>
      <c r="G13" s="150">
        <v>0</v>
      </c>
      <c r="H13" s="150">
        <v>0</v>
      </c>
      <c r="I13" s="150">
        <v>1</v>
      </c>
      <c r="J13" s="150">
        <v>0</v>
      </c>
      <c r="K13" s="150"/>
      <c r="L13" s="151">
        <f t="shared" si="2"/>
        <v>0</v>
      </c>
    </row>
    <row r="14" spans="1:12" s="2" customFormat="1" ht="15.75" customHeight="1">
      <c r="A14" s="156" t="s">
        <v>572</v>
      </c>
      <c r="B14" s="157" t="s">
        <v>572</v>
      </c>
      <c r="C14" s="158" t="s">
        <v>528</v>
      </c>
      <c r="D14" s="159" t="s">
        <v>4</v>
      </c>
      <c r="E14" s="160">
        <v>0</v>
      </c>
      <c r="F14" s="150">
        <f t="shared" si="0"/>
        <v>1</v>
      </c>
      <c r="G14" s="150">
        <v>0</v>
      </c>
      <c r="H14" s="150">
        <v>0</v>
      </c>
      <c r="I14" s="150">
        <v>1</v>
      </c>
      <c r="J14" s="150">
        <v>0</v>
      </c>
      <c r="K14" s="150"/>
      <c r="L14" s="151">
        <f t="shared" si="2"/>
        <v>0</v>
      </c>
    </row>
    <row r="15" spans="1:12" s="2" customFormat="1" ht="31.5">
      <c r="A15" s="156" t="s">
        <v>573</v>
      </c>
      <c r="B15" s="157" t="s">
        <v>573</v>
      </c>
      <c r="C15" s="158" t="s">
        <v>526</v>
      </c>
      <c r="D15" s="159" t="s">
        <v>4</v>
      </c>
      <c r="E15" s="160">
        <v>0</v>
      </c>
      <c r="F15" s="150">
        <f t="shared" si="0"/>
        <v>1</v>
      </c>
      <c r="G15" s="150">
        <v>0</v>
      </c>
      <c r="H15" s="150">
        <v>0</v>
      </c>
      <c r="I15" s="150">
        <v>1</v>
      </c>
      <c r="J15" s="150">
        <v>0</v>
      </c>
      <c r="K15" s="150"/>
      <c r="L15" s="151">
        <f t="shared" si="2"/>
        <v>0</v>
      </c>
    </row>
    <row r="16" spans="1:12" s="2" customFormat="1">
      <c r="A16" s="156" t="s">
        <v>574</v>
      </c>
      <c r="B16" s="157" t="s">
        <v>574</v>
      </c>
      <c r="C16" s="147" t="s">
        <v>334</v>
      </c>
      <c r="D16" s="148" t="s">
        <v>4</v>
      </c>
      <c r="E16" s="160">
        <v>0</v>
      </c>
      <c r="F16" s="150">
        <f t="shared" si="0"/>
        <v>2</v>
      </c>
      <c r="G16" s="150">
        <v>0</v>
      </c>
      <c r="H16" s="150">
        <v>0</v>
      </c>
      <c r="I16" s="150">
        <v>2</v>
      </c>
      <c r="J16" s="150">
        <v>0</v>
      </c>
      <c r="K16" s="150"/>
      <c r="L16" s="151">
        <f t="shared" si="2"/>
        <v>0</v>
      </c>
    </row>
    <row r="17" spans="1:12" s="2" customFormat="1" ht="31.5">
      <c r="A17" s="156" t="s">
        <v>575</v>
      </c>
      <c r="B17" s="157" t="s">
        <v>575</v>
      </c>
      <c r="C17" s="158" t="s">
        <v>533</v>
      </c>
      <c r="D17" s="148" t="s">
        <v>4</v>
      </c>
      <c r="E17" s="160">
        <v>0</v>
      </c>
      <c r="F17" s="150">
        <f t="shared" si="0"/>
        <v>1</v>
      </c>
      <c r="G17" s="150">
        <v>0</v>
      </c>
      <c r="H17" s="150">
        <v>0</v>
      </c>
      <c r="I17" s="150">
        <v>1</v>
      </c>
      <c r="J17" s="150">
        <v>0</v>
      </c>
      <c r="K17" s="150"/>
      <c r="L17" s="151">
        <f t="shared" si="2"/>
        <v>0</v>
      </c>
    </row>
    <row r="18" spans="1:12" s="2" customFormat="1">
      <c r="A18" s="156" t="s">
        <v>576</v>
      </c>
      <c r="B18" s="157" t="s">
        <v>576</v>
      </c>
      <c r="C18" s="158" t="s">
        <v>532</v>
      </c>
      <c r="D18" s="148" t="s">
        <v>4</v>
      </c>
      <c r="E18" s="160">
        <v>0</v>
      </c>
      <c r="F18" s="150">
        <f t="shared" si="0"/>
        <v>6</v>
      </c>
      <c r="G18" s="150">
        <v>0</v>
      </c>
      <c r="H18" s="150">
        <v>0</v>
      </c>
      <c r="I18" s="150">
        <v>6</v>
      </c>
      <c r="J18" s="150">
        <v>0</v>
      </c>
      <c r="K18" s="150"/>
      <c r="L18" s="151">
        <f t="shared" si="2"/>
        <v>0</v>
      </c>
    </row>
    <row r="19" spans="1:12" s="2" customFormat="1" ht="31.5">
      <c r="A19" s="156" t="s">
        <v>577</v>
      </c>
      <c r="B19" s="157" t="s">
        <v>577</v>
      </c>
      <c r="C19" s="158" t="s">
        <v>529</v>
      </c>
      <c r="D19" s="148" t="s">
        <v>4</v>
      </c>
      <c r="E19" s="160">
        <v>0</v>
      </c>
      <c r="F19" s="150">
        <f t="shared" si="0"/>
        <v>2</v>
      </c>
      <c r="G19" s="150">
        <v>0</v>
      </c>
      <c r="H19" s="150">
        <v>0</v>
      </c>
      <c r="I19" s="150">
        <v>2</v>
      </c>
      <c r="J19" s="150">
        <v>0</v>
      </c>
      <c r="K19" s="150"/>
      <c r="L19" s="151">
        <f t="shared" si="2"/>
        <v>0</v>
      </c>
    </row>
    <row r="20" spans="1:12" s="2" customFormat="1">
      <c r="A20" s="156" t="s">
        <v>578</v>
      </c>
      <c r="B20" s="157" t="s">
        <v>578</v>
      </c>
      <c r="C20" s="158" t="s">
        <v>57</v>
      </c>
      <c r="D20" s="148" t="s">
        <v>58</v>
      </c>
      <c r="E20" s="160">
        <v>0</v>
      </c>
      <c r="F20" s="150">
        <f t="shared" si="0"/>
        <v>0.1</v>
      </c>
      <c r="G20" s="150">
        <v>0</v>
      </c>
      <c r="H20" s="150">
        <v>0</v>
      </c>
      <c r="I20" s="186">
        <v>0.1</v>
      </c>
      <c r="J20" s="150">
        <v>0</v>
      </c>
      <c r="K20" s="150"/>
      <c r="L20" s="151">
        <f t="shared" si="2"/>
        <v>0</v>
      </c>
    </row>
    <row r="21" spans="1:12" s="2" customFormat="1">
      <c r="A21" s="156" t="s">
        <v>579</v>
      </c>
      <c r="B21" s="157" t="s">
        <v>579</v>
      </c>
      <c r="C21" s="147"/>
      <c r="D21" s="148"/>
      <c r="E21" s="160">
        <v>0</v>
      </c>
      <c r="F21" s="150">
        <f t="shared" si="0"/>
        <v>0</v>
      </c>
      <c r="G21" s="150"/>
      <c r="H21" s="150"/>
      <c r="I21" s="150"/>
      <c r="J21" s="150">
        <v>0</v>
      </c>
      <c r="K21" s="150"/>
      <c r="L21" s="151"/>
    </row>
    <row r="22" spans="1:12" s="2" customFormat="1" ht="47.25">
      <c r="A22" s="156" t="s">
        <v>580</v>
      </c>
      <c r="B22" s="157" t="s">
        <v>580</v>
      </c>
      <c r="C22" s="158" t="s">
        <v>530</v>
      </c>
      <c r="D22" s="148" t="s">
        <v>3</v>
      </c>
      <c r="E22" s="160">
        <v>0</v>
      </c>
      <c r="F22" s="150">
        <f t="shared" si="0"/>
        <v>395</v>
      </c>
      <c r="G22" s="150">
        <v>60</v>
      </c>
      <c r="H22" s="150">
        <v>25</v>
      </c>
      <c r="I22" s="150">
        <v>310</v>
      </c>
      <c r="J22" s="150">
        <v>0</v>
      </c>
      <c r="K22" s="150"/>
      <c r="L22" s="151">
        <f t="shared" si="2"/>
        <v>0</v>
      </c>
    </row>
    <row r="23" spans="1:12" s="2" customFormat="1" ht="31.5">
      <c r="A23" s="156" t="s">
        <v>581</v>
      </c>
      <c r="B23" s="157" t="s">
        <v>581</v>
      </c>
      <c r="C23" s="158" t="s">
        <v>531</v>
      </c>
      <c r="D23" s="148" t="s">
        <v>3</v>
      </c>
      <c r="E23" s="160">
        <v>0</v>
      </c>
      <c r="F23" s="150">
        <f t="shared" si="0"/>
        <v>36</v>
      </c>
      <c r="G23" s="150">
        <v>0</v>
      </c>
      <c r="H23" s="150">
        <v>0</v>
      </c>
      <c r="I23" s="150">
        <v>36</v>
      </c>
      <c r="J23" s="150">
        <v>0</v>
      </c>
      <c r="K23" s="150"/>
      <c r="L23" s="151">
        <f t="shared" si="2"/>
        <v>0</v>
      </c>
    </row>
    <row r="24" spans="1:12" s="2" customFormat="1">
      <c r="A24" s="156" t="s">
        <v>582</v>
      </c>
      <c r="B24" s="157" t="s">
        <v>582</v>
      </c>
      <c r="C24" s="158" t="s">
        <v>551</v>
      </c>
      <c r="D24" s="148" t="s">
        <v>3</v>
      </c>
      <c r="E24" s="160">
        <v>0</v>
      </c>
      <c r="F24" s="150">
        <f>SUM(G24:I24)</f>
        <v>20</v>
      </c>
      <c r="G24" s="150">
        <v>0</v>
      </c>
      <c r="H24" s="150">
        <v>0</v>
      </c>
      <c r="I24" s="150">
        <v>20</v>
      </c>
      <c r="J24" s="150">
        <v>0</v>
      </c>
      <c r="K24" s="150"/>
      <c r="L24" s="162">
        <f t="shared" si="2"/>
        <v>0</v>
      </c>
    </row>
    <row r="25" spans="1:12" s="155" customFormat="1">
      <c r="A25" s="156" t="s">
        <v>583</v>
      </c>
      <c r="B25" s="157" t="s">
        <v>583</v>
      </c>
      <c r="C25" s="158" t="s">
        <v>426</v>
      </c>
      <c r="D25" s="159" t="s">
        <v>3</v>
      </c>
      <c r="E25" s="160">
        <v>0</v>
      </c>
      <c r="F25" s="161">
        <f t="shared" ref="F25:F35" si="3">SUM(G25:I25)</f>
        <v>124</v>
      </c>
      <c r="G25" s="161">
        <v>2</v>
      </c>
      <c r="H25" s="161">
        <v>2</v>
      </c>
      <c r="I25" s="161">
        <v>120</v>
      </c>
      <c r="J25" s="161">
        <v>0</v>
      </c>
      <c r="K25" s="161"/>
      <c r="L25" s="162">
        <f t="shared" si="2"/>
        <v>0</v>
      </c>
    </row>
    <row r="26" spans="1:12" s="155" customFormat="1">
      <c r="A26" s="156" t="s">
        <v>584</v>
      </c>
      <c r="B26" s="157" t="s">
        <v>584</v>
      </c>
      <c r="C26" s="158" t="s">
        <v>425</v>
      </c>
      <c r="D26" s="159" t="s">
        <v>3</v>
      </c>
      <c r="E26" s="160">
        <v>0</v>
      </c>
      <c r="F26" s="161">
        <f t="shared" si="3"/>
        <v>0</v>
      </c>
      <c r="G26" s="161">
        <v>0</v>
      </c>
      <c r="H26" s="161">
        <v>0</v>
      </c>
      <c r="I26" s="161">
        <v>0</v>
      </c>
      <c r="J26" s="161">
        <v>0</v>
      </c>
      <c r="K26" s="161"/>
      <c r="L26" s="162">
        <f t="shared" si="2"/>
        <v>0</v>
      </c>
    </row>
    <row r="27" spans="1:12" s="155" customFormat="1">
      <c r="A27" s="156" t="s">
        <v>585</v>
      </c>
      <c r="B27" s="157" t="s">
        <v>585</v>
      </c>
      <c r="C27" s="158" t="s">
        <v>406</v>
      </c>
      <c r="D27" s="159" t="s">
        <v>3</v>
      </c>
      <c r="E27" s="160">
        <v>0</v>
      </c>
      <c r="F27" s="161">
        <f t="shared" si="3"/>
        <v>0</v>
      </c>
      <c r="G27" s="161">
        <v>0</v>
      </c>
      <c r="H27" s="161">
        <v>0</v>
      </c>
      <c r="I27" s="161">
        <v>0</v>
      </c>
      <c r="J27" s="161">
        <v>0</v>
      </c>
      <c r="K27" s="161"/>
      <c r="L27" s="162">
        <f t="shared" si="2"/>
        <v>0</v>
      </c>
    </row>
    <row r="28" spans="1:12" s="155" customFormat="1">
      <c r="A28" s="156" t="s">
        <v>586</v>
      </c>
      <c r="B28" s="157" t="s">
        <v>586</v>
      </c>
      <c r="C28" s="158" t="s">
        <v>428</v>
      </c>
      <c r="D28" s="159" t="s">
        <v>3</v>
      </c>
      <c r="E28" s="160">
        <v>0</v>
      </c>
      <c r="F28" s="161">
        <f t="shared" si="3"/>
        <v>40</v>
      </c>
      <c r="G28" s="161">
        <v>15</v>
      </c>
      <c r="H28" s="161">
        <v>25</v>
      </c>
      <c r="I28" s="161">
        <v>0</v>
      </c>
      <c r="J28" s="161">
        <v>0</v>
      </c>
      <c r="K28" s="161"/>
      <c r="L28" s="162">
        <f t="shared" si="2"/>
        <v>0</v>
      </c>
    </row>
    <row r="29" spans="1:12" s="155" customFormat="1">
      <c r="A29" s="156" t="s">
        <v>587</v>
      </c>
      <c r="B29" s="157" t="s">
        <v>587</v>
      </c>
      <c r="C29" s="158" t="s">
        <v>427</v>
      </c>
      <c r="D29" s="159" t="s">
        <v>3</v>
      </c>
      <c r="E29" s="160">
        <v>0</v>
      </c>
      <c r="F29" s="161">
        <f t="shared" si="3"/>
        <v>100</v>
      </c>
      <c r="G29" s="161">
        <v>0</v>
      </c>
      <c r="H29" s="161">
        <v>0</v>
      </c>
      <c r="I29" s="161">
        <v>100</v>
      </c>
      <c r="J29" s="161">
        <v>0</v>
      </c>
      <c r="K29" s="161"/>
      <c r="L29" s="162">
        <f t="shared" si="2"/>
        <v>0</v>
      </c>
    </row>
    <row r="30" spans="1:12" s="155" customFormat="1">
      <c r="A30" s="156" t="s">
        <v>588</v>
      </c>
      <c r="B30" s="157" t="s">
        <v>588</v>
      </c>
      <c r="C30" s="158" t="s">
        <v>495</v>
      </c>
      <c r="D30" s="159" t="s">
        <v>4</v>
      </c>
      <c r="E30" s="160">
        <v>0</v>
      </c>
      <c r="F30" s="161">
        <f t="shared" si="3"/>
        <v>6</v>
      </c>
      <c r="G30" s="161">
        <v>0</v>
      </c>
      <c r="H30" s="161">
        <v>0</v>
      </c>
      <c r="I30" s="161">
        <v>6</v>
      </c>
      <c r="J30" s="161">
        <v>0</v>
      </c>
      <c r="K30" s="161"/>
      <c r="L30" s="162">
        <f t="shared" si="2"/>
        <v>0</v>
      </c>
    </row>
    <row r="31" spans="1:12" s="155" customFormat="1">
      <c r="A31" s="156" t="s">
        <v>589</v>
      </c>
      <c r="B31" s="157" t="s">
        <v>589</v>
      </c>
      <c r="C31" s="158" t="s">
        <v>496</v>
      </c>
      <c r="D31" s="159" t="s">
        <v>4</v>
      </c>
      <c r="E31" s="160">
        <v>0</v>
      </c>
      <c r="F31" s="161">
        <f t="shared" si="3"/>
        <v>6</v>
      </c>
      <c r="G31" s="161">
        <v>0</v>
      </c>
      <c r="H31" s="161">
        <v>0</v>
      </c>
      <c r="I31" s="161">
        <v>6</v>
      </c>
      <c r="J31" s="161">
        <v>0</v>
      </c>
      <c r="K31" s="161"/>
      <c r="L31" s="162">
        <f t="shared" si="2"/>
        <v>0</v>
      </c>
    </row>
    <row r="32" spans="1:12" s="2" customFormat="1">
      <c r="A32" s="156" t="s">
        <v>590</v>
      </c>
      <c r="B32" s="157" t="s">
        <v>590</v>
      </c>
      <c r="C32" s="147"/>
      <c r="D32" s="148"/>
      <c r="E32" s="160">
        <v>0</v>
      </c>
      <c r="F32" s="161"/>
      <c r="G32" s="150"/>
      <c r="H32" s="150"/>
      <c r="I32" s="150"/>
      <c r="J32" s="150">
        <v>0</v>
      </c>
      <c r="K32" s="150"/>
      <c r="L32" s="151"/>
    </row>
    <row r="33" spans="1:12" s="2" customFormat="1">
      <c r="A33" s="156" t="s">
        <v>591</v>
      </c>
      <c r="B33" s="157" t="s">
        <v>591</v>
      </c>
      <c r="C33" s="147" t="s">
        <v>59</v>
      </c>
      <c r="D33" s="148" t="s">
        <v>4</v>
      </c>
      <c r="E33" s="160">
        <v>0</v>
      </c>
      <c r="F33" s="161">
        <f t="shared" si="3"/>
        <v>1</v>
      </c>
      <c r="G33" s="150">
        <v>0</v>
      </c>
      <c r="H33" s="150">
        <v>0</v>
      </c>
      <c r="I33" s="150">
        <v>1</v>
      </c>
      <c r="J33" s="150">
        <v>0</v>
      </c>
      <c r="K33" s="150"/>
      <c r="L33" s="151">
        <f t="shared" si="2"/>
        <v>0</v>
      </c>
    </row>
    <row r="34" spans="1:12" s="2" customFormat="1">
      <c r="A34" s="156" t="s">
        <v>592</v>
      </c>
      <c r="B34" s="157" t="s">
        <v>592</v>
      </c>
      <c r="C34" s="158" t="s">
        <v>60</v>
      </c>
      <c r="D34" s="159" t="s">
        <v>3</v>
      </c>
      <c r="E34" s="160">
        <v>0</v>
      </c>
      <c r="F34" s="161">
        <f t="shared" si="3"/>
        <v>431</v>
      </c>
      <c r="G34" s="150">
        <v>60</v>
      </c>
      <c r="H34" s="150">
        <v>25</v>
      </c>
      <c r="I34" s="150">
        <v>346</v>
      </c>
      <c r="J34" s="150">
        <v>0</v>
      </c>
      <c r="K34" s="150"/>
      <c r="L34" s="162">
        <f t="shared" si="2"/>
        <v>0</v>
      </c>
    </row>
    <row r="35" spans="1:12" s="2" customFormat="1">
      <c r="A35" s="156" t="s">
        <v>593</v>
      </c>
      <c r="B35" s="157" t="s">
        <v>593</v>
      </c>
      <c r="C35" s="158" t="s">
        <v>61</v>
      </c>
      <c r="D35" s="159" t="s">
        <v>3</v>
      </c>
      <c r="E35" s="160">
        <v>0</v>
      </c>
      <c r="F35" s="161">
        <f t="shared" si="3"/>
        <v>284</v>
      </c>
      <c r="G35" s="150">
        <v>17</v>
      </c>
      <c r="H35" s="150">
        <v>27</v>
      </c>
      <c r="I35" s="150">
        <v>240</v>
      </c>
      <c r="J35" s="150">
        <v>0</v>
      </c>
      <c r="K35" s="150"/>
      <c r="L35" s="162">
        <f t="shared" si="2"/>
        <v>0</v>
      </c>
    </row>
    <row r="36" spans="1:12" s="2" customFormat="1">
      <c r="A36" s="156" t="s">
        <v>594</v>
      </c>
      <c r="B36" s="157" t="s">
        <v>594</v>
      </c>
      <c r="C36" s="158" t="s">
        <v>559</v>
      </c>
      <c r="D36" s="148" t="s">
        <v>4</v>
      </c>
      <c r="E36" s="160">
        <v>0</v>
      </c>
      <c r="F36" s="161">
        <f t="shared" si="0"/>
        <v>2</v>
      </c>
      <c r="G36" s="150">
        <v>0</v>
      </c>
      <c r="H36" s="150">
        <v>0</v>
      </c>
      <c r="I36" s="150">
        <v>2</v>
      </c>
      <c r="J36" s="150">
        <v>0</v>
      </c>
      <c r="K36" s="150"/>
      <c r="L36" s="162">
        <f t="shared" si="2"/>
        <v>0</v>
      </c>
    </row>
    <row r="37" spans="1:12" s="155" customFormat="1">
      <c r="A37" s="156" t="s">
        <v>595</v>
      </c>
      <c r="B37" s="157" t="s">
        <v>595</v>
      </c>
      <c r="C37" s="158" t="s">
        <v>557</v>
      </c>
      <c r="D37" s="159" t="s">
        <v>4</v>
      </c>
      <c r="E37" s="160">
        <v>0</v>
      </c>
      <c r="F37" s="161">
        <f t="shared" si="0"/>
        <v>3</v>
      </c>
      <c r="G37" s="161">
        <v>0</v>
      </c>
      <c r="H37" s="161">
        <v>0</v>
      </c>
      <c r="I37" s="161">
        <v>3</v>
      </c>
      <c r="J37" s="161">
        <v>0</v>
      </c>
      <c r="K37" s="161"/>
      <c r="L37" s="162">
        <f t="shared" si="2"/>
        <v>0</v>
      </c>
    </row>
    <row r="38" spans="1:12" s="155" customFormat="1">
      <c r="A38" s="156" t="s">
        <v>596</v>
      </c>
      <c r="B38" s="157" t="s">
        <v>596</v>
      </c>
      <c r="C38" s="158" t="s">
        <v>556</v>
      </c>
      <c r="D38" s="159" t="s">
        <v>4</v>
      </c>
      <c r="E38" s="160">
        <v>0</v>
      </c>
      <c r="F38" s="161">
        <f t="shared" si="0"/>
        <v>3</v>
      </c>
      <c r="G38" s="161">
        <v>0</v>
      </c>
      <c r="H38" s="161">
        <v>0</v>
      </c>
      <c r="I38" s="161">
        <v>3</v>
      </c>
      <c r="J38" s="161">
        <v>0</v>
      </c>
      <c r="K38" s="161"/>
      <c r="L38" s="162">
        <f t="shared" si="2"/>
        <v>0</v>
      </c>
    </row>
    <row r="39" spans="1:12" s="155" customFormat="1">
      <c r="A39" s="156" t="s">
        <v>597</v>
      </c>
      <c r="B39" s="157" t="s">
        <v>597</v>
      </c>
      <c r="C39" s="158" t="s">
        <v>555</v>
      </c>
      <c r="D39" s="159" t="s">
        <v>4</v>
      </c>
      <c r="E39" s="160">
        <v>0</v>
      </c>
      <c r="F39" s="161">
        <f t="shared" si="0"/>
        <v>1</v>
      </c>
      <c r="G39" s="161">
        <v>0</v>
      </c>
      <c r="H39" s="161">
        <v>0</v>
      </c>
      <c r="I39" s="161">
        <v>1</v>
      </c>
      <c r="J39" s="161">
        <v>0</v>
      </c>
      <c r="K39" s="161"/>
      <c r="L39" s="162">
        <f t="shared" si="2"/>
        <v>0</v>
      </c>
    </row>
    <row r="40" spans="1:12" s="155" customFormat="1">
      <c r="A40" s="156" t="s">
        <v>598</v>
      </c>
      <c r="B40" s="157" t="s">
        <v>598</v>
      </c>
      <c r="C40" s="158" t="s">
        <v>558</v>
      </c>
      <c r="D40" s="159" t="s">
        <v>4</v>
      </c>
      <c r="E40" s="160">
        <v>0</v>
      </c>
      <c r="F40" s="161">
        <f t="shared" si="0"/>
        <v>2</v>
      </c>
      <c r="G40" s="161">
        <v>0</v>
      </c>
      <c r="H40" s="161">
        <v>0</v>
      </c>
      <c r="I40" s="161">
        <v>2</v>
      </c>
      <c r="J40" s="161">
        <v>0</v>
      </c>
      <c r="K40" s="161"/>
      <c r="L40" s="162">
        <f t="shared" si="2"/>
        <v>0</v>
      </c>
    </row>
    <row r="41" spans="1:12" s="2" customFormat="1" ht="31.5">
      <c r="A41" s="156" t="s">
        <v>599</v>
      </c>
      <c r="B41" s="157" t="s">
        <v>599</v>
      </c>
      <c r="C41" s="158" t="s">
        <v>554</v>
      </c>
      <c r="D41" s="148" t="s">
        <v>4</v>
      </c>
      <c r="E41" s="160">
        <v>0</v>
      </c>
      <c r="F41" s="161">
        <f t="shared" si="0"/>
        <v>2</v>
      </c>
      <c r="G41" s="150">
        <v>0</v>
      </c>
      <c r="H41" s="150">
        <v>0</v>
      </c>
      <c r="I41" s="150">
        <v>2</v>
      </c>
      <c r="J41" s="150">
        <v>0</v>
      </c>
      <c r="K41" s="150"/>
      <c r="L41" s="162">
        <f t="shared" si="2"/>
        <v>0</v>
      </c>
    </row>
    <row r="42" spans="1:12" s="2" customFormat="1">
      <c r="A42" s="156" t="s">
        <v>600</v>
      </c>
      <c r="B42" s="157" t="s">
        <v>600</v>
      </c>
      <c r="C42" s="147" t="s">
        <v>560</v>
      </c>
      <c r="D42" s="148" t="s">
        <v>4</v>
      </c>
      <c r="E42" s="160">
        <v>0</v>
      </c>
      <c r="F42" s="161">
        <f t="shared" si="0"/>
        <v>1</v>
      </c>
      <c r="G42" s="150">
        <v>0</v>
      </c>
      <c r="H42" s="150">
        <v>0</v>
      </c>
      <c r="I42" s="150">
        <v>1</v>
      </c>
      <c r="J42" s="150">
        <v>0</v>
      </c>
      <c r="K42" s="150"/>
      <c r="L42" s="162">
        <f t="shared" si="2"/>
        <v>0</v>
      </c>
    </row>
    <row r="43" spans="1:12" s="2" customFormat="1">
      <c r="A43" s="156" t="s">
        <v>601</v>
      </c>
      <c r="B43" s="157" t="s">
        <v>601</v>
      </c>
      <c r="C43" s="147" t="s">
        <v>552</v>
      </c>
      <c r="D43" s="148" t="s">
        <v>4</v>
      </c>
      <c r="E43" s="160">
        <v>0</v>
      </c>
      <c r="F43" s="161">
        <f t="shared" si="0"/>
        <v>2</v>
      </c>
      <c r="G43" s="150">
        <v>0</v>
      </c>
      <c r="H43" s="150">
        <v>0</v>
      </c>
      <c r="I43" s="150">
        <v>2</v>
      </c>
      <c r="J43" s="150">
        <v>0</v>
      </c>
      <c r="K43" s="150"/>
      <c r="L43" s="162">
        <f t="shared" si="2"/>
        <v>0</v>
      </c>
    </row>
    <row r="44" spans="1:12" s="2" customFormat="1">
      <c r="A44" s="156" t="s">
        <v>602</v>
      </c>
      <c r="B44" s="157" t="s">
        <v>602</v>
      </c>
      <c r="C44" s="147" t="s">
        <v>553</v>
      </c>
      <c r="D44" s="148" t="s">
        <v>4</v>
      </c>
      <c r="E44" s="160">
        <v>0</v>
      </c>
      <c r="F44" s="161">
        <f t="shared" si="0"/>
        <v>1</v>
      </c>
      <c r="G44" s="150">
        <v>0</v>
      </c>
      <c r="H44" s="150">
        <v>0</v>
      </c>
      <c r="I44" s="150">
        <v>1</v>
      </c>
      <c r="J44" s="150">
        <v>0</v>
      </c>
      <c r="K44" s="150"/>
      <c r="L44" s="162">
        <f t="shared" si="2"/>
        <v>0</v>
      </c>
    </row>
    <row r="45" spans="1:12" s="2" customFormat="1">
      <c r="A45" s="156" t="s">
        <v>603</v>
      </c>
      <c r="B45" s="157" t="s">
        <v>603</v>
      </c>
      <c r="C45" s="147" t="s">
        <v>138</v>
      </c>
      <c r="D45" s="148" t="s">
        <v>4</v>
      </c>
      <c r="E45" s="160">
        <v>0</v>
      </c>
      <c r="F45" s="161">
        <f t="shared" si="0"/>
        <v>2</v>
      </c>
      <c r="G45" s="150">
        <v>0</v>
      </c>
      <c r="H45" s="150">
        <v>0</v>
      </c>
      <c r="I45" s="150">
        <v>2</v>
      </c>
      <c r="J45" s="150">
        <v>0</v>
      </c>
      <c r="K45" s="150"/>
      <c r="L45" s="162">
        <f t="shared" si="2"/>
        <v>0</v>
      </c>
    </row>
    <row r="46" spans="1:12" s="155" customFormat="1" ht="31.5">
      <c r="A46" s="156" t="s">
        <v>604</v>
      </c>
      <c r="B46" s="157" t="s">
        <v>604</v>
      </c>
      <c r="C46" s="158" t="s">
        <v>561</v>
      </c>
      <c r="D46" s="159" t="s">
        <v>4</v>
      </c>
      <c r="E46" s="160">
        <v>0</v>
      </c>
      <c r="F46" s="161">
        <f t="shared" si="0"/>
        <v>1</v>
      </c>
      <c r="G46" s="161">
        <v>0</v>
      </c>
      <c r="H46" s="161">
        <v>0</v>
      </c>
      <c r="I46" s="161">
        <v>1</v>
      </c>
      <c r="J46" s="161">
        <v>0</v>
      </c>
      <c r="K46" s="161"/>
      <c r="L46" s="162">
        <f t="shared" si="2"/>
        <v>0</v>
      </c>
    </row>
    <row r="47" spans="1:12" s="155" customFormat="1">
      <c r="A47" s="156" t="s">
        <v>605</v>
      </c>
      <c r="B47" s="157" t="s">
        <v>605</v>
      </c>
      <c r="C47" s="158" t="s">
        <v>336</v>
      </c>
      <c r="D47" s="159" t="s">
        <v>4</v>
      </c>
      <c r="E47" s="160">
        <v>0</v>
      </c>
      <c r="F47" s="161">
        <f t="shared" si="0"/>
        <v>6</v>
      </c>
      <c r="G47" s="161">
        <v>0</v>
      </c>
      <c r="H47" s="161">
        <v>0</v>
      </c>
      <c r="I47" s="161">
        <v>6</v>
      </c>
      <c r="J47" s="161">
        <v>0</v>
      </c>
      <c r="K47" s="161"/>
      <c r="L47" s="162">
        <f t="shared" si="2"/>
        <v>0</v>
      </c>
    </row>
    <row r="48" spans="1:12" s="155" customFormat="1">
      <c r="A48" s="156" t="s">
        <v>606</v>
      </c>
      <c r="B48" s="157" t="s">
        <v>606</v>
      </c>
      <c r="C48" s="158" t="s">
        <v>443</v>
      </c>
      <c r="D48" s="159" t="s">
        <v>4</v>
      </c>
      <c r="E48" s="160">
        <v>0</v>
      </c>
      <c r="F48" s="161">
        <f t="shared" si="0"/>
        <v>12</v>
      </c>
      <c r="G48" s="161">
        <v>0</v>
      </c>
      <c r="H48" s="161">
        <v>0</v>
      </c>
      <c r="I48" s="161">
        <v>12</v>
      </c>
      <c r="J48" s="161">
        <v>0</v>
      </c>
      <c r="K48" s="161"/>
      <c r="L48" s="162">
        <f t="shared" si="2"/>
        <v>0</v>
      </c>
    </row>
    <row r="49" spans="1:12" s="155" customFormat="1">
      <c r="A49" s="156" t="s">
        <v>607</v>
      </c>
      <c r="B49" s="157" t="s">
        <v>607</v>
      </c>
      <c r="C49" s="158" t="s">
        <v>562</v>
      </c>
      <c r="D49" s="159" t="s">
        <v>4</v>
      </c>
      <c r="E49" s="160">
        <v>0</v>
      </c>
      <c r="F49" s="161">
        <f t="shared" si="0"/>
        <v>1</v>
      </c>
      <c r="G49" s="161">
        <v>0</v>
      </c>
      <c r="H49" s="161">
        <v>0</v>
      </c>
      <c r="I49" s="161">
        <v>1</v>
      </c>
      <c r="J49" s="161">
        <v>0</v>
      </c>
      <c r="K49" s="161"/>
      <c r="L49" s="162">
        <f t="shared" si="2"/>
        <v>0</v>
      </c>
    </row>
    <row r="50" spans="1:12" s="2" customFormat="1">
      <c r="A50" s="156" t="s">
        <v>608</v>
      </c>
      <c r="B50" s="157" t="s">
        <v>608</v>
      </c>
      <c r="C50" s="147" t="s">
        <v>612</v>
      </c>
      <c r="D50" s="148" t="s">
        <v>69</v>
      </c>
      <c r="E50" s="160">
        <v>0</v>
      </c>
      <c r="F50" s="150">
        <f t="shared" si="0"/>
        <v>14</v>
      </c>
      <c r="G50" s="150">
        <v>0</v>
      </c>
      <c r="H50" s="150">
        <v>0</v>
      </c>
      <c r="I50" s="150">
        <v>14</v>
      </c>
      <c r="J50" s="150">
        <v>0</v>
      </c>
      <c r="K50" s="150"/>
      <c r="L50" s="162">
        <f t="shared" si="2"/>
        <v>0</v>
      </c>
    </row>
    <row r="51" spans="1:12" s="2" customFormat="1">
      <c r="A51" s="156" t="s">
        <v>609</v>
      </c>
      <c r="B51" s="157" t="s">
        <v>609</v>
      </c>
      <c r="C51" s="147" t="s">
        <v>65</v>
      </c>
      <c r="D51" s="148" t="s">
        <v>4</v>
      </c>
      <c r="E51" s="160">
        <v>0</v>
      </c>
      <c r="F51" s="150">
        <v>1</v>
      </c>
      <c r="G51" s="150">
        <v>0</v>
      </c>
      <c r="H51" s="150">
        <v>0</v>
      </c>
      <c r="I51" s="150">
        <v>0</v>
      </c>
      <c r="J51" s="150">
        <v>0</v>
      </c>
      <c r="K51" s="150"/>
      <c r="L51" s="151">
        <f t="shared" si="2"/>
        <v>0</v>
      </c>
    </row>
    <row r="52" spans="1:12" s="2" customFormat="1">
      <c r="A52" s="156" t="s">
        <v>610</v>
      </c>
      <c r="B52" s="157" t="s">
        <v>610</v>
      </c>
      <c r="C52" s="147" t="s">
        <v>67</v>
      </c>
      <c r="D52" s="148" t="s">
        <v>69</v>
      </c>
      <c r="E52" s="160">
        <v>0</v>
      </c>
      <c r="F52" s="150">
        <f t="shared" si="0"/>
        <v>16</v>
      </c>
      <c r="G52" s="150">
        <v>0</v>
      </c>
      <c r="H52" s="150">
        <v>0</v>
      </c>
      <c r="I52" s="150">
        <v>16</v>
      </c>
      <c r="J52" s="150">
        <v>0</v>
      </c>
      <c r="K52" s="150"/>
      <c r="L52" s="151">
        <f t="shared" si="2"/>
        <v>0</v>
      </c>
    </row>
    <row r="53" spans="1:12" s="2" customFormat="1">
      <c r="A53" s="156" t="s">
        <v>611</v>
      </c>
      <c r="B53" s="157" t="s">
        <v>611</v>
      </c>
      <c r="C53" s="147" t="s">
        <v>68</v>
      </c>
      <c r="D53" s="148" t="s">
        <v>69</v>
      </c>
      <c r="E53" s="160">
        <v>0</v>
      </c>
      <c r="F53" s="150">
        <v>8</v>
      </c>
      <c r="G53" s="150">
        <v>0</v>
      </c>
      <c r="H53" s="150">
        <v>0</v>
      </c>
      <c r="I53" s="150">
        <v>0</v>
      </c>
      <c r="J53" s="150">
        <v>0</v>
      </c>
      <c r="K53" s="150"/>
      <c r="L53" s="162">
        <f t="shared" si="2"/>
        <v>0</v>
      </c>
    </row>
    <row r="54" spans="1:12" s="155" customFormat="1">
      <c r="A54" s="156" t="s">
        <v>769</v>
      </c>
      <c r="B54" s="157" t="s">
        <v>769</v>
      </c>
      <c r="C54" s="158" t="s">
        <v>182</v>
      </c>
      <c r="D54" s="159" t="s">
        <v>149</v>
      </c>
      <c r="E54" s="160">
        <v>0</v>
      </c>
      <c r="F54" s="161">
        <v>1</v>
      </c>
      <c r="G54" s="161">
        <v>0</v>
      </c>
      <c r="H54" s="161">
        <v>0</v>
      </c>
      <c r="I54" s="161">
        <v>0</v>
      </c>
      <c r="J54" s="161">
        <v>0</v>
      </c>
      <c r="K54" s="161"/>
      <c r="L54" s="162">
        <f t="shared" si="2"/>
        <v>0</v>
      </c>
    </row>
    <row r="55" spans="1:12" s="155" customFormat="1">
      <c r="A55" s="156" t="s">
        <v>770</v>
      </c>
      <c r="B55" s="157" t="s">
        <v>770</v>
      </c>
      <c r="C55" s="158" t="s">
        <v>183</v>
      </c>
      <c r="D55" s="159" t="s">
        <v>149</v>
      </c>
      <c r="E55" s="160">
        <v>0</v>
      </c>
      <c r="F55" s="161">
        <v>1</v>
      </c>
      <c r="G55" s="161">
        <v>0</v>
      </c>
      <c r="H55" s="161">
        <v>0</v>
      </c>
      <c r="I55" s="161">
        <v>0</v>
      </c>
      <c r="J55" s="161">
        <v>0</v>
      </c>
      <c r="K55" s="161"/>
      <c r="L55" s="162">
        <f t="shared" si="2"/>
        <v>0</v>
      </c>
    </row>
    <row r="56" spans="1:12" s="2" customFormat="1" ht="16.5" thickBot="1">
      <c r="A56" s="121"/>
      <c r="B56" s="122"/>
      <c r="C56" s="116"/>
      <c r="D56" s="117"/>
      <c r="E56" s="126"/>
      <c r="F56" s="127"/>
      <c r="G56" s="127"/>
      <c r="H56" s="127"/>
      <c r="I56" s="127"/>
      <c r="J56" s="127"/>
      <c r="K56" s="127"/>
      <c r="L56" s="128"/>
    </row>
    <row r="57" spans="1:12" ht="16.5" thickTop="1"/>
  </sheetData>
  <mergeCells count="1">
    <mergeCell ref="I3:K3"/>
  </mergeCells>
  <pageMargins left="0.78740157480314965" right="0.78740157480314965" top="0.98425196850393704" bottom="0.98425196850393704" header="0.51181102362204722" footer="0.51181102362204722"/>
  <pageSetup paperSize="9" scale="75"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tabSelected="1" view="pageBreakPreview" zoomScaleNormal="100" zoomScaleSheetLayoutView="100" workbookViewId="0">
      <pane ySplit="1" topLeftCell="A2" activePane="bottomLeft" state="frozen"/>
      <selection activeCell="G3" sqref="G3"/>
      <selection pane="bottomLeft" activeCell="G3" sqref="G3"/>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10" width="8.125" style="95" bestFit="1"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44</v>
      </c>
      <c r="G1" s="103" t="s">
        <v>45</v>
      </c>
      <c r="H1" s="103" t="s">
        <v>46</v>
      </c>
      <c r="I1" s="103" t="s">
        <v>47</v>
      </c>
      <c r="J1" s="103" t="s">
        <v>298</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258</v>
      </c>
      <c r="B3" s="112"/>
      <c r="C3" s="113" t="s">
        <v>304</v>
      </c>
      <c r="D3" s="112"/>
      <c r="E3" s="112"/>
      <c r="F3" s="114"/>
      <c r="G3" s="114"/>
      <c r="H3" s="114"/>
      <c r="I3" s="214" t="s">
        <v>52</v>
      </c>
      <c r="J3" s="215"/>
      <c r="K3" s="216"/>
      <c r="L3" s="115">
        <f>SUM(L4:L45)</f>
        <v>0</v>
      </c>
    </row>
    <row r="4" spans="1:12" s="2" customFormat="1" ht="31.5">
      <c r="A4" s="156" t="s">
        <v>259</v>
      </c>
      <c r="B4" s="157" t="s">
        <v>259</v>
      </c>
      <c r="C4" s="158" t="s">
        <v>324</v>
      </c>
      <c r="D4" s="148" t="s">
        <v>4</v>
      </c>
      <c r="E4" s="149">
        <v>0</v>
      </c>
      <c r="F4" s="150">
        <f>SUM(G4:K4)</f>
        <v>3</v>
      </c>
      <c r="G4" s="150">
        <v>2</v>
      </c>
      <c r="H4" s="150">
        <v>0</v>
      </c>
      <c r="I4" s="150">
        <v>1</v>
      </c>
      <c r="J4" s="150">
        <v>0</v>
      </c>
      <c r="K4" s="150">
        <v>0</v>
      </c>
      <c r="L4" s="162">
        <f t="shared" ref="L4:L13" si="0">F4*E4</f>
        <v>0</v>
      </c>
    </row>
    <row r="5" spans="1:12" s="2" customFormat="1">
      <c r="A5" s="156" t="s">
        <v>260</v>
      </c>
      <c r="B5" s="157" t="s">
        <v>260</v>
      </c>
      <c r="C5" s="147" t="s">
        <v>305</v>
      </c>
      <c r="D5" s="148" t="s">
        <v>4</v>
      </c>
      <c r="E5" s="149">
        <v>0</v>
      </c>
      <c r="F5" s="150">
        <f t="shared" ref="F5:F19" si="1">SUM(G5:K5)</f>
        <v>3</v>
      </c>
      <c r="G5" s="150">
        <v>2</v>
      </c>
      <c r="H5" s="150">
        <v>0</v>
      </c>
      <c r="I5" s="150">
        <v>1</v>
      </c>
      <c r="J5" s="150">
        <v>0</v>
      </c>
      <c r="K5" s="150">
        <v>0</v>
      </c>
      <c r="L5" s="162">
        <f t="shared" si="0"/>
        <v>0</v>
      </c>
    </row>
    <row r="6" spans="1:12" s="2" customFormat="1" ht="31.5">
      <c r="A6" s="156" t="s">
        <v>261</v>
      </c>
      <c r="B6" s="157" t="s">
        <v>261</v>
      </c>
      <c r="C6" s="147" t="s">
        <v>306</v>
      </c>
      <c r="D6" s="148" t="s">
        <v>4</v>
      </c>
      <c r="E6" s="160">
        <v>0</v>
      </c>
      <c r="F6" s="150">
        <f t="shared" si="1"/>
        <v>3</v>
      </c>
      <c r="G6" s="150">
        <v>2</v>
      </c>
      <c r="H6" s="150">
        <v>0</v>
      </c>
      <c r="I6" s="150">
        <v>1</v>
      </c>
      <c r="J6" s="150">
        <v>0</v>
      </c>
      <c r="K6" s="150">
        <v>0</v>
      </c>
      <c r="L6" s="162">
        <f t="shared" si="0"/>
        <v>0</v>
      </c>
    </row>
    <row r="7" spans="1:12" s="2" customFormat="1">
      <c r="A7" s="156" t="s">
        <v>262</v>
      </c>
      <c r="B7" s="157" t="s">
        <v>262</v>
      </c>
      <c r="C7" s="158" t="s">
        <v>488</v>
      </c>
      <c r="D7" s="148" t="s">
        <v>4</v>
      </c>
      <c r="E7" s="160">
        <v>0</v>
      </c>
      <c r="F7" s="150">
        <f t="shared" si="1"/>
        <v>3</v>
      </c>
      <c r="G7" s="150">
        <v>2</v>
      </c>
      <c r="H7" s="150">
        <v>0</v>
      </c>
      <c r="I7" s="150">
        <v>1</v>
      </c>
      <c r="J7" s="150">
        <v>0</v>
      </c>
      <c r="K7" s="150">
        <v>0</v>
      </c>
      <c r="L7" s="162">
        <f t="shared" si="0"/>
        <v>0</v>
      </c>
    </row>
    <row r="8" spans="1:12" s="2" customFormat="1" ht="31.5">
      <c r="A8" s="156" t="s">
        <v>263</v>
      </c>
      <c r="B8" s="157" t="s">
        <v>263</v>
      </c>
      <c r="C8" s="147" t="s">
        <v>307</v>
      </c>
      <c r="D8" s="148" t="s">
        <v>4</v>
      </c>
      <c r="E8" s="160">
        <v>0</v>
      </c>
      <c r="F8" s="150">
        <f t="shared" si="1"/>
        <v>1</v>
      </c>
      <c r="G8" s="150">
        <v>0</v>
      </c>
      <c r="H8" s="150">
        <v>0</v>
      </c>
      <c r="I8" s="150">
        <v>1</v>
      </c>
      <c r="J8" s="150">
        <v>0</v>
      </c>
      <c r="K8" s="150">
        <v>0</v>
      </c>
      <c r="L8" s="162">
        <f t="shared" si="0"/>
        <v>0</v>
      </c>
    </row>
    <row r="9" spans="1:12" s="2" customFormat="1" ht="31.5">
      <c r="A9" s="156" t="s">
        <v>264</v>
      </c>
      <c r="B9" s="157" t="s">
        <v>264</v>
      </c>
      <c r="C9" s="158" t="s">
        <v>485</v>
      </c>
      <c r="D9" s="148" t="s">
        <v>4</v>
      </c>
      <c r="E9" s="160">
        <v>0</v>
      </c>
      <c r="F9" s="150">
        <f t="shared" si="1"/>
        <v>1</v>
      </c>
      <c r="G9" s="150">
        <v>1</v>
      </c>
      <c r="H9" s="150">
        <v>0</v>
      </c>
      <c r="I9" s="150">
        <v>0</v>
      </c>
      <c r="J9" s="150">
        <v>0</v>
      </c>
      <c r="K9" s="150">
        <v>0</v>
      </c>
      <c r="L9" s="162">
        <f t="shared" si="0"/>
        <v>0</v>
      </c>
    </row>
    <row r="10" spans="1:12" s="155" customFormat="1">
      <c r="A10" s="156" t="s">
        <v>265</v>
      </c>
      <c r="B10" s="157" t="s">
        <v>265</v>
      </c>
      <c r="C10" s="158" t="s">
        <v>486</v>
      </c>
      <c r="D10" s="159" t="s">
        <v>4</v>
      </c>
      <c r="E10" s="160">
        <v>0</v>
      </c>
      <c r="F10" s="161">
        <f t="shared" si="1"/>
        <v>1</v>
      </c>
      <c r="G10" s="161">
        <v>1</v>
      </c>
      <c r="H10" s="161">
        <v>0</v>
      </c>
      <c r="I10" s="161">
        <v>0</v>
      </c>
      <c r="J10" s="161">
        <v>0</v>
      </c>
      <c r="K10" s="161"/>
      <c r="L10" s="162">
        <f t="shared" si="0"/>
        <v>0</v>
      </c>
    </row>
    <row r="11" spans="1:12" s="155" customFormat="1">
      <c r="A11" s="156" t="s">
        <v>266</v>
      </c>
      <c r="B11" s="157" t="s">
        <v>266</v>
      </c>
      <c r="C11" s="158" t="s">
        <v>487</v>
      </c>
      <c r="D11" s="159" t="s">
        <v>4</v>
      </c>
      <c r="E11" s="160">
        <v>0</v>
      </c>
      <c r="F11" s="161">
        <f t="shared" si="1"/>
        <v>6</v>
      </c>
      <c r="G11" s="161">
        <v>6</v>
      </c>
      <c r="H11" s="161">
        <v>0</v>
      </c>
      <c r="I11" s="161">
        <v>0</v>
      </c>
      <c r="J11" s="161">
        <v>0</v>
      </c>
      <c r="K11" s="161"/>
      <c r="L11" s="162">
        <f t="shared" si="0"/>
        <v>0</v>
      </c>
    </row>
    <row r="12" spans="1:12" s="155" customFormat="1">
      <c r="A12" s="156" t="s">
        <v>267</v>
      </c>
      <c r="B12" s="157" t="s">
        <v>267</v>
      </c>
      <c r="C12" s="158" t="s">
        <v>326</v>
      </c>
      <c r="D12" s="159" t="s">
        <v>4</v>
      </c>
      <c r="E12" s="160">
        <v>0</v>
      </c>
      <c r="F12" s="161">
        <f t="shared" si="1"/>
        <v>2</v>
      </c>
      <c r="G12" s="161">
        <v>2</v>
      </c>
      <c r="H12" s="161">
        <v>0</v>
      </c>
      <c r="I12" s="161">
        <v>0</v>
      </c>
      <c r="J12" s="161">
        <v>0</v>
      </c>
      <c r="K12" s="161"/>
      <c r="L12" s="162">
        <f t="shared" si="0"/>
        <v>0</v>
      </c>
    </row>
    <row r="13" spans="1:12" s="155" customFormat="1">
      <c r="A13" s="156" t="s">
        <v>268</v>
      </c>
      <c r="B13" s="157" t="s">
        <v>268</v>
      </c>
      <c r="C13" s="158" t="s">
        <v>325</v>
      </c>
      <c r="D13" s="159" t="s">
        <v>4</v>
      </c>
      <c r="E13" s="160">
        <v>0</v>
      </c>
      <c r="F13" s="161">
        <f t="shared" si="1"/>
        <v>2</v>
      </c>
      <c r="G13" s="161">
        <v>2</v>
      </c>
      <c r="H13" s="161">
        <v>0</v>
      </c>
      <c r="I13" s="161">
        <v>0</v>
      </c>
      <c r="J13" s="161">
        <v>0</v>
      </c>
      <c r="K13" s="161"/>
      <c r="L13" s="162">
        <f t="shared" si="0"/>
        <v>0</v>
      </c>
    </row>
    <row r="14" spans="1:12" s="155" customFormat="1">
      <c r="A14" s="156" t="s">
        <v>269</v>
      </c>
      <c r="B14" s="157" t="s">
        <v>269</v>
      </c>
      <c r="C14" s="158"/>
      <c r="D14" s="159"/>
      <c r="E14" s="160">
        <v>0</v>
      </c>
      <c r="F14" s="161">
        <f t="shared" si="1"/>
        <v>0</v>
      </c>
      <c r="G14" s="161"/>
      <c r="H14" s="161"/>
      <c r="I14" s="161">
        <v>0</v>
      </c>
      <c r="J14" s="161"/>
      <c r="K14" s="161"/>
      <c r="L14" s="162"/>
    </row>
    <row r="15" spans="1:12" s="155" customFormat="1">
      <c r="A15" s="156" t="s">
        <v>270</v>
      </c>
      <c r="B15" s="157" t="s">
        <v>270</v>
      </c>
      <c r="C15" s="158" t="s">
        <v>494</v>
      </c>
      <c r="D15" s="159" t="s">
        <v>3</v>
      </c>
      <c r="E15" s="160">
        <v>0</v>
      </c>
      <c r="F15" s="161">
        <f t="shared" si="1"/>
        <v>240</v>
      </c>
      <c r="G15" s="161">
        <v>210</v>
      </c>
      <c r="H15" s="161">
        <v>0</v>
      </c>
      <c r="I15" s="161">
        <v>30</v>
      </c>
      <c r="J15" s="161">
        <v>0</v>
      </c>
      <c r="K15" s="161"/>
      <c r="L15" s="162">
        <f t="shared" ref="L15:L20" si="2">F15*E15</f>
        <v>0</v>
      </c>
    </row>
    <row r="16" spans="1:12" s="155" customFormat="1">
      <c r="A16" s="156" t="s">
        <v>271</v>
      </c>
      <c r="B16" s="157" t="s">
        <v>271</v>
      </c>
      <c r="C16" s="158" t="s">
        <v>404</v>
      </c>
      <c r="D16" s="159" t="s">
        <v>3</v>
      </c>
      <c r="E16" s="160">
        <v>0</v>
      </c>
      <c r="F16" s="161">
        <f t="shared" si="1"/>
        <v>30</v>
      </c>
      <c r="G16" s="161">
        <v>30</v>
      </c>
      <c r="H16" s="161">
        <v>0</v>
      </c>
      <c r="I16" s="161">
        <v>0</v>
      </c>
      <c r="J16" s="161">
        <v>0</v>
      </c>
      <c r="K16" s="161"/>
      <c r="L16" s="162">
        <f t="shared" si="2"/>
        <v>0</v>
      </c>
    </row>
    <row r="17" spans="1:12" s="155" customFormat="1" ht="30" customHeight="1">
      <c r="A17" s="156" t="s">
        <v>272</v>
      </c>
      <c r="B17" s="157" t="s">
        <v>272</v>
      </c>
      <c r="C17" s="158" t="s">
        <v>493</v>
      </c>
      <c r="D17" s="159" t="s">
        <v>3</v>
      </c>
      <c r="E17" s="160">
        <v>0</v>
      </c>
      <c r="F17" s="161">
        <f t="shared" si="1"/>
        <v>10</v>
      </c>
      <c r="G17" s="161">
        <v>6</v>
      </c>
      <c r="H17" s="161">
        <v>0</v>
      </c>
      <c r="I17" s="161">
        <v>4</v>
      </c>
      <c r="J17" s="161">
        <v>0</v>
      </c>
      <c r="K17" s="161"/>
      <c r="L17" s="162">
        <f t="shared" si="2"/>
        <v>0</v>
      </c>
    </row>
    <row r="18" spans="1:12" s="155" customFormat="1">
      <c r="A18" s="156" t="s">
        <v>273</v>
      </c>
      <c r="B18" s="157" t="s">
        <v>273</v>
      </c>
      <c r="C18" s="158" t="s">
        <v>495</v>
      </c>
      <c r="D18" s="159" t="s">
        <v>4</v>
      </c>
      <c r="E18" s="160">
        <v>0</v>
      </c>
      <c r="F18" s="161">
        <f t="shared" si="1"/>
        <v>19</v>
      </c>
      <c r="G18" s="161">
        <v>16</v>
      </c>
      <c r="H18" s="161">
        <v>0</v>
      </c>
      <c r="I18" s="161">
        <v>3</v>
      </c>
      <c r="J18" s="161">
        <v>0</v>
      </c>
      <c r="K18" s="161"/>
      <c r="L18" s="162">
        <f t="shared" si="2"/>
        <v>0</v>
      </c>
    </row>
    <row r="19" spans="1:12" s="155" customFormat="1">
      <c r="A19" s="156" t="s">
        <v>274</v>
      </c>
      <c r="B19" s="157" t="s">
        <v>274</v>
      </c>
      <c r="C19" s="158" t="s">
        <v>496</v>
      </c>
      <c r="D19" s="159" t="s">
        <v>4</v>
      </c>
      <c r="E19" s="160">
        <v>0</v>
      </c>
      <c r="F19" s="161">
        <f t="shared" si="1"/>
        <v>3</v>
      </c>
      <c r="G19" s="161">
        <v>2</v>
      </c>
      <c r="H19" s="161">
        <v>0</v>
      </c>
      <c r="I19" s="161">
        <v>1</v>
      </c>
      <c r="J19" s="161">
        <v>0</v>
      </c>
      <c r="K19" s="161"/>
      <c r="L19" s="162">
        <f t="shared" si="2"/>
        <v>0</v>
      </c>
    </row>
    <row r="20" spans="1:12" s="155" customFormat="1">
      <c r="A20" s="156" t="s">
        <v>275</v>
      </c>
      <c r="B20" s="157" t="s">
        <v>275</v>
      </c>
      <c r="C20" s="158" t="s">
        <v>497</v>
      </c>
      <c r="D20" s="159" t="s">
        <v>4</v>
      </c>
      <c r="E20" s="160">
        <v>0</v>
      </c>
      <c r="F20" s="161">
        <f>SUM(G20:K20)</f>
        <v>1</v>
      </c>
      <c r="G20" s="161">
        <v>1</v>
      </c>
      <c r="H20" s="161">
        <v>0</v>
      </c>
      <c r="I20" s="161">
        <v>0</v>
      </c>
      <c r="J20" s="161">
        <v>0</v>
      </c>
      <c r="K20" s="161"/>
      <c r="L20" s="162">
        <f t="shared" si="2"/>
        <v>0</v>
      </c>
    </row>
    <row r="21" spans="1:12" s="155" customFormat="1">
      <c r="A21" s="156" t="s">
        <v>276</v>
      </c>
      <c r="B21" s="157" t="s">
        <v>276</v>
      </c>
      <c r="C21" s="158" t="s">
        <v>426</v>
      </c>
      <c r="D21" s="159" t="s">
        <v>3</v>
      </c>
      <c r="E21" s="160">
        <v>0</v>
      </c>
      <c r="F21" s="161">
        <f t="shared" ref="F21:F24" si="3">SUM(G21:K21)</f>
        <v>5</v>
      </c>
      <c r="G21" s="161">
        <v>5</v>
      </c>
      <c r="H21" s="161">
        <v>0</v>
      </c>
      <c r="I21" s="161">
        <v>0</v>
      </c>
      <c r="J21" s="161">
        <v>0</v>
      </c>
      <c r="K21" s="161"/>
      <c r="L21" s="162">
        <f t="shared" ref="L21:L44" si="4">F21*E21</f>
        <v>0</v>
      </c>
    </row>
    <row r="22" spans="1:12" s="155" customFormat="1">
      <c r="A22" s="156" t="s">
        <v>277</v>
      </c>
      <c r="B22" s="157" t="s">
        <v>277</v>
      </c>
      <c r="C22" s="158" t="s">
        <v>425</v>
      </c>
      <c r="D22" s="159" t="s">
        <v>3</v>
      </c>
      <c r="E22" s="160">
        <v>0</v>
      </c>
      <c r="F22" s="161">
        <f t="shared" si="3"/>
        <v>22</v>
      </c>
      <c r="G22" s="161">
        <v>10</v>
      </c>
      <c r="H22" s="161">
        <v>0</v>
      </c>
      <c r="I22" s="161">
        <v>12</v>
      </c>
      <c r="J22" s="161">
        <v>0</v>
      </c>
      <c r="K22" s="161"/>
      <c r="L22" s="162">
        <f t="shared" si="4"/>
        <v>0</v>
      </c>
    </row>
    <row r="23" spans="1:12" s="155" customFormat="1">
      <c r="A23" s="156" t="s">
        <v>278</v>
      </c>
      <c r="B23" s="157" t="s">
        <v>278</v>
      </c>
      <c r="C23" s="158" t="s">
        <v>406</v>
      </c>
      <c r="D23" s="159" t="s">
        <v>3</v>
      </c>
      <c r="E23" s="160">
        <v>0</v>
      </c>
      <c r="F23" s="161">
        <f t="shared" si="3"/>
        <v>56</v>
      </c>
      <c r="G23" s="161">
        <v>48</v>
      </c>
      <c r="H23" s="161">
        <v>0</v>
      </c>
      <c r="I23" s="161">
        <v>8</v>
      </c>
      <c r="J23" s="161">
        <v>0</v>
      </c>
      <c r="K23" s="161"/>
      <c r="L23" s="162">
        <f t="shared" si="4"/>
        <v>0</v>
      </c>
    </row>
    <row r="24" spans="1:12" s="155" customFormat="1">
      <c r="A24" s="156" t="s">
        <v>279</v>
      </c>
      <c r="B24" s="157" t="s">
        <v>279</v>
      </c>
      <c r="C24" s="158" t="s">
        <v>428</v>
      </c>
      <c r="D24" s="159" t="s">
        <v>3</v>
      </c>
      <c r="E24" s="160">
        <v>0</v>
      </c>
      <c r="F24" s="161">
        <f t="shared" si="3"/>
        <v>20</v>
      </c>
      <c r="G24" s="161">
        <v>20</v>
      </c>
      <c r="H24" s="161">
        <v>0</v>
      </c>
      <c r="I24" s="161">
        <v>0</v>
      </c>
      <c r="J24" s="161">
        <v>0</v>
      </c>
      <c r="K24" s="161"/>
      <c r="L24" s="162">
        <f t="shared" si="4"/>
        <v>0</v>
      </c>
    </row>
    <row r="25" spans="1:12" s="155" customFormat="1">
      <c r="A25" s="156" t="s">
        <v>280</v>
      </c>
      <c r="B25" s="157" t="s">
        <v>280</v>
      </c>
      <c r="C25" s="158"/>
      <c r="D25" s="159"/>
      <c r="E25" s="160">
        <v>0</v>
      </c>
      <c r="F25" s="161"/>
      <c r="G25" s="161"/>
      <c r="H25" s="161"/>
      <c r="I25" s="161"/>
      <c r="J25" s="161"/>
      <c r="K25" s="161"/>
      <c r="L25" s="162">
        <f t="shared" si="4"/>
        <v>0</v>
      </c>
    </row>
    <row r="26" spans="1:12" s="155" customFormat="1" ht="15.75" customHeight="1">
      <c r="A26" s="156" t="s">
        <v>281</v>
      </c>
      <c r="B26" s="157" t="s">
        <v>281</v>
      </c>
      <c r="C26" s="158" t="s">
        <v>59</v>
      </c>
      <c r="D26" s="159" t="s">
        <v>4</v>
      </c>
      <c r="E26" s="160">
        <v>0</v>
      </c>
      <c r="F26" s="161">
        <f t="shared" ref="F26:F37" si="5">SUM(G26:K26)</f>
        <v>4</v>
      </c>
      <c r="G26" s="161">
        <v>3</v>
      </c>
      <c r="H26" s="161">
        <v>0</v>
      </c>
      <c r="I26" s="161">
        <v>1</v>
      </c>
      <c r="J26" s="161">
        <v>0</v>
      </c>
      <c r="K26" s="161"/>
      <c r="L26" s="162">
        <f t="shared" si="4"/>
        <v>0</v>
      </c>
    </row>
    <row r="27" spans="1:12" s="155" customFormat="1" ht="15.75" customHeight="1">
      <c r="A27" s="156" t="s">
        <v>282</v>
      </c>
      <c r="B27" s="157" t="s">
        <v>282</v>
      </c>
      <c r="C27" s="158" t="s">
        <v>360</v>
      </c>
      <c r="D27" s="159" t="s">
        <v>3</v>
      </c>
      <c r="E27" s="160">
        <v>0</v>
      </c>
      <c r="F27" s="161">
        <f t="shared" si="5"/>
        <v>300</v>
      </c>
      <c r="G27" s="161">
        <v>270</v>
      </c>
      <c r="H27" s="161">
        <v>0</v>
      </c>
      <c r="I27" s="161">
        <v>30</v>
      </c>
      <c r="J27" s="161">
        <v>0</v>
      </c>
      <c r="K27" s="161"/>
      <c r="L27" s="162">
        <f t="shared" si="4"/>
        <v>0</v>
      </c>
    </row>
    <row r="28" spans="1:12" s="155" customFormat="1" ht="15.75" customHeight="1">
      <c r="A28" s="156" t="s">
        <v>283</v>
      </c>
      <c r="B28" s="157" t="s">
        <v>283</v>
      </c>
      <c r="C28" s="158" t="s">
        <v>361</v>
      </c>
      <c r="D28" s="159" t="s">
        <v>3</v>
      </c>
      <c r="E28" s="160">
        <v>0</v>
      </c>
      <c r="F28" s="161">
        <f t="shared" si="5"/>
        <v>98</v>
      </c>
      <c r="G28" s="161">
        <v>78</v>
      </c>
      <c r="H28" s="161">
        <v>0</v>
      </c>
      <c r="I28" s="161">
        <v>20</v>
      </c>
      <c r="J28" s="161">
        <v>0</v>
      </c>
      <c r="K28" s="161"/>
      <c r="L28" s="162">
        <f t="shared" si="4"/>
        <v>0</v>
      </c>
    </row>
    <row r="29" spans="1:12" s="155" customFormat="1" ht="15.75" customHeight="1">
      <c r="A29" s="156" t="s">
        <v>284</v>
      </c>
      <c r="B29" s="157" t="s">
        <v>284</v>
      </c>
      <c r="C29" s="158" t="s">
        <v>490</v>
      </c>
      <c r="D29" s="159" t="s">
        <v>4</v>
      </c>
      <c r="E29" s="160">
        <v>0</v>
      </c>
      <c r="F29" s="161">
        <f t="shared" si="5"/>
        <v>19</v>
      </c>
      <c r="G29" s="161">
        <v>16</v>
      </c>
      <c r="H29" s="161">
        <v>0</v>
      </c>
      <c r="I29" s="161">
        <v>3</v>
      </c>
      <c r="J29" s="161">
        <v>0</v>
      </c>
      <c r="K29" s="161"/>
      <c r="L29" s="162">
        <f t="shared" si="4"/>
        <v>0</v>
      </c>
    </row>
    <row r="30" spans="1:12" s="155" customFormat="1" ht="15.75" customHeight="1">
      <c r="A30" s="156" t="s">
        <v>285</v>
      </c>
      <c r="B30" s="157" t="s">
        <v>285</v>
      </c>
      <c r="C30" s="158" t="s">
        <v>492</v>
      </c>
      <c r="D30" s="159" t="s">
        <v>4</v>
      </c>
      <c r="E30" s="160">
        <v>0</v>
      </c>
      <c r="F30" s="161">
        <f t="shared" si="5"/>
        <v>4</v>
      </c>
      <c r="G30" s="161">
        <v>3</v>
      </c>
      <c r="H30" s="161">
        <v>0</v>
      </c>
      <c r="I30" s="161">
        <v>1</v>
      </c>
      <c r="J30" s="161">
        <v>0</v>
      </c>
      <c r="K30" s="161"/>
      <c r="L30" s="162">
        <f t="shared" si="4"/>
        <v>0</v>
      </c>
    </row>
    <row r="31" spans="1:12" s="155" customFormat="1" ht="30" customHeight="1">
      <c r="A31" s="156" t="s">
        <v>286</v>
      </c>
      <c r="B31" s="157" t="s">
        <v>286</v>
      </c>
      <c r="C31" s="158" t="s">
        <v>501</v>
      </c>
      <c r="D31" s="159" t="s">
        <v>4</v>
      </c>
      <c r="E31" s="160">
        <v>0</v>
      </c>
      <c r="F31" s="161">
        <f t="shared" si="5"/>
        <v>3</v>
      </c>
      <c r="G31" s="161">
        <v>2</v>
      </c>
      <c r="H31" s="161">
        <v>0</v>
      </c>
      <c r="I31" s="161">
        <v>1</v>
      </c>
      <c r="J31" s="161">
        <v>0</v>
      </c>
      <c r="K31" s="161"/>
      <c r="L31" s="162">
        <f t="shared" si="4"/>
        <v>0</v>
      </c>
    </row>
    <row r="32" spans="1:12" s="155" customFormat="1" ht="15.75" customHeight="1">
      <c r="A32" s="156" t="s">
        <v>504</v>
      </c>
      <c r="B32" s="157" t="s">
        <v>504</v>
      </c>
      <c r="C32" s="158" t="s">
        <v>491</v>
      </c>
      <c r="D32" s="159" t="s">
        <v>4</v>
      </c>
      <c r="E32" s="160">
        <v>0</v>
      </c>
      <c r="F32" s="161">
        <f t="shared" si="5"/>
        <v>1</v>
      </c>
      <c r="G32" s="161">
        <v>1</v>
      </c>
      <c r="H32" s="161">
        <v>0</v>
      </c>
      <c r="I32" s="161">
        <v>0</v>
      </c>
      <c r="J32" s="161">
        <v>0</v>
      </c>
      <c r="K32" s="161"/>
      <c r="L32" s="162">
        <f t="shared" si="4"/>
        <v>0</v>
      </c>
    </row>
    <row r="33" spans="1:12" s="155" customFormat="1" ht="15.75" customHeight="1">
      <c r="A33" s="156" t="s">
        <v>505</v>
      </c>
      <c r="B33" s="157" t="s">
        <v>505</v>
      </c>
      <c r="C33" s="158" t="s">
        <v>498</v>
      </c>
      <c r="D33" s="159" t="s">
        <v>4</v>
      </c>
      <c r="E33" s="160">
        <v>0</v>
      </c>
      <c r="F33" s="161">
        <f t="shared" si="5"/>
        <v>9</v>
      </c>
      <c r="G33" s="161">
        <v>8</v>
      </c>
      <c r="H33" s="161">
        <v>0</v>
      </c>
      <c r="I33" s="161">
        <v>1</v>
      </c>
      <c r="J33" s="161">
        <v>0</v>
      </c>
      <c r="K33" s="161"/>
      <c r="L33" s="162">
        <f t="shared" si="4"/>
        <v>0</v>
      </c>
    </row>
    <row r="34" spans="1:12" s="155" customFormat="1" ht="15.75" customHeight="1">
      <c r="A34" s="156" t="s">
        <v>506</v>
      </c>
      <c r="B34" s="157" t="s">
        <v>506</v>
      </c>
      <c r="C34" s="158" t="s">
        <v>500</v>
      </c>
      <c r="D34" s="159" t="s">
        <v>4</v>
      </c>
      <c r="E34" s="160">
        <v>0</v>
      </c>
      <c r="F34" s="161">
        <f t="shared" si="5"/>
        <v>3</v>
      </c>
      <c r="G34" s="161">
        <v>2</v>
      </c>
      <c r="H34" s="161">
        <v>0</v>
      </c>
      <c r="I34" s="161">
        <v>1</v>
      </c>
      <c r="J34" s="161">
        <v>0</v>
      </c>
      <c r="K34" s="161"/>
      <c r="L34" s="162">
        <f t="shared" si="4"/>
        <v>0</v>
      </c>
    </row>
    <row r="35" spans="1:12" s="155" customFormat="1" ht="15.75" customHeight="1">
      <c r="A35" s="156" t="s">
        <v>507</v>
      </c>
      <c r="B35" s="157" t="s">
        <v>507</v>
      </c>
      <c r="C35" s="158" t="s">
        <v>489</v>
      </c>
      <c r="D35" s="159" t="s">
        <v>4</v>
      </c>
      <c r="E35" s="160">
        <v>0</v>
      </c>
      <c r="F35" s="161">
        <f t="shared" si="5"/>
        <v>4</v>
      </c>
      <c r="G35" s="161">
        <v>3</v>
      </c>
      <c r="H35" s="161">
        <v>0</v>
      </c>
      <c r="I35" s="161">
        <v>1</v>
      </c>
      <c r="J35" s="161">
        <v>0</v>
      </c>
      <c r="K35" s="161"/>
      <c r="L35" s="162">
        <f t="shared" si="4"/>
        <v>0</v>
      </c>
    </row>
    <row r="36" spans="1:12" s="155" customFormat="1">
      <c r="A36" s="156" t="s">
        <v>508</v>
      </c>
      <c r="B36" s="157" t="s">
        <v>508</v>
      </c>
      <c r="C36" s="158" t="s">
        <v>499</v>
      </c>
      <c r="D36" s="159" t="s">
        <v>4</v>
      </c>
      <c r="E36" s="160">
        <v>0</v>
      </c>
      <c r="F36" s="161">
        <f t="shared" si="5"/>
        <v>2</v>
      </c>
      <c r="G36" s="161">
        <v>2</v>
      </c>
      <c r="H36" s="161">
        <v>0</v>
      </c>
      <c r="I36" s="161">
        <v>0</v>
      </c>
      <c r="J36" s="161">
        <v>0</v>
      </c>
      <c r="K36" s="161"/>
      <c r="L36" s="162">
        <f t="shared" si="4"/>
        <v>0</v>
      </c>
    </row>
    <row r="37" spans="1:12" s="155" customFormat="1">
      <c r="A37" s="156" t="s">
        <v>509</v>
      </c>
      <c r="B37" s="157" t="s">
        <v>509</v>
      </c>
      <c r="C37" s="158" t="s">
        <v>443</v>
      </c>
      <c r="D37" s="159" t="s">
        <v>4</v>
      </c>
      <c r="E37" s="160">
        <v>0</v>
      </c>
      <c r="F37" s="161">
        <f t="shared" si="5"/>
        <v>10</v>
      </c>
      <c r="G37" s="161">
        <v>8</v>
      </c>
      <c r="H37" s="161">
        <v>0</v>
      </c>
      <c r="I37" s="161">
        <v>2</v>
      </c>
      <c r="J37" s="161">
        <v>0</v>
      </c>
      <c r="K37" s="161"/>
      <c r="L37" s="162">
        <f t="shared" si="4"/>
        <v>0</v>
      </c>
    </row>
    <row r="38" spans="1:12" s="155" customFormat="1">
      <c r="A38" s="156" t="s">
        <v>510</v>
      </c>
      <c r="B38" s="157" t="s">
        <v>510</v>
      </c>
      <c r="C38" s="158" t="s">
        <v>502</v>
      </c>
      <c r="D38" s="159" t="s">
        <v>335</v>
      </c>
      <c r="E38" s="160">
        <v>0</v>
      </c>
      <c r="F38" s="161">
        <v>4</v>
      </c>
      <c r="G38" s="161">
        <v>0</v>
      </c>
      <c r="H38" s="161">
        <v>0</v>
      </c>
      <c r="I38" s="161">
        <v>0</v>
      </c>
      <c r="J38" s="161">
        <v>0</v>
      </c>
      <c r="K38" s="161"/>
      <c r="L38" s="162">
        <f t="shared" si="4"/>
        <v>0</v>
      </c>
    </row>
    <row r="39" spans="1:12" s="155" customFormat="1">
      <c r="A39" s="156" t="s">
        <v>511</v>
      </c>
      <c r="B39" s="157" t="s">
        <v>511</v>
      </c>
      <c r="C39" s="158" t="s">
        <v>65</v>
      </c>
      <c r="D39" s="159" t="s">
        <v>149</v>
      </c>
      <c r="E39" s="160">
        <v>0</v>
      </c>
      <c r="F39" s="161">
        <v>1</v>
      </c>
      <c r="G39" s="161">
        <v>0</v>
      </c>
      <c r="H39" s="161">
        <v>0</v>
      </c>
      <c r="I39" s="161">
        <v>0</v>
      </c>
      <c r="J39" s="161">
        <v>0</v>
      </c>
      <c r="K39" s="161"/>
      <c r="L39" s="162">
        <f t="shared" si="4"/>
        <v>0</v>
      </c>
    </row>
    <row r="40" spans="1:12" s="155" customFormat="1">
      <c r="A40" s="156" t="s">
        <v>512</v>
      </c>
      <c r="B40" s="157" t="s">
        <v>512</v>
      </c>
      <c r="C40" s="158" t="s">
        <v>503</v>
      </c>
      <c r="D40" s="159" t="s">
        <v>69</v>
      </c>
      <c r="E40" s="160">
        <v>0</v>
      </c>
      <c r="F40" s="161">
        <f t="shared" ref="F40:F42" si="6">SUM(G40:K40)</f>
        <v>15</v>
      </c>
      <c r="G40" s="161">
        <v>12</v>
      </c>
      <c r="H40" s="161">
        <v>0</v>
      </c>
      <c r="I40" s="161">
        <v>3</v>
      </c>
      <c r="J40" s="161">
        <v>0</v>
      </c>
      <c r="K40" s="161"/>
      <c r="L40" s="162">
        <f t="shared" si="4"/>
        <v>0</v>
      </c>
    </row>
    <row r="41" spans="1:12" s="155" customFormat="1">
      <c r="A41" s="156" t="s">
        <v>513</v>
      </c>
      <c r="B41" s="157" t="s">
        <v>513</v>
      </c>
      <c r="C41" s="158" t="s">
        <v>67</v>
      </c>
      <c r="D41" s="159" t="s">
        <v>69</v>
      </c>
      <c r="E41" s="160">
        <v>0</v>
      </c>
      <c r="F41" s="161">
        <f t="shared" si="6"/>
        <v>5</v>
      </c>
      <c r="G41" s="161">
        <v>3</v>
      </c>
      <c r="H41" s="161">
        <v>0</v>
      </c>
      <c r="I41" s="161">
        <v>2</v>
      </c>
      <c r="J41" s="161">
        <v>0</v>
      </c>
      <c r="K41" s="161"/>
      <c r="L41" s="162">
        <f t="shared" si="4"/>
        <v>0</v>
      </c>
    </row>
    <row r="42" spans="1:12" s="155" customFormat="1">
      <c r="A42" s="156" t="s">
        <v>514</v>
      </c>
      <c r="B42" s="157" t="s">
        <v>514</v>
      </c>
      <c r="C42" s="158" t="s">
        <v>68</v>
      </c>
      <c r="D42" s="159" t="s">
        <v>69</v>
      </c>
      <c r="E42" s="160">
        <v>0</v>
      </c>
      <c r="F42" s="161">
        <f t="shared" si="6"/>
        <v>8</v>
      </c>
      <c r="G42" s="161">
        <v>6</v>
      </c>
      <c r="H42" s="161">
        <v>0</v>
      </c>
      <c r="I42" s="161">
        <v>2</v>
      </c>
      <c r="J42" s="161">
        <v>0</v>
      </c>
      <c r="K42" s="161"/>
      <c r="L42" s="162">
        <f t="shared" si="4"/>
        <v>0</v>
      </c>
    </row>
    <row r="43" spans="1:12" s="155" customFormat="1">
      <c r="A43" s="156" t="s">
        <v>515</v>
      </c>
      <c r="B43" s="157" t="s">
        <v>515</v>
      </c>
      <c r="C43" s="158" t="s">
        <v>182</v>
      </c>
      <c r="D43" s="159" t="s">
        <v>4</v>
      </c>
      <c r="E43" s="160">
        <v>0</v>
      </c>
      <c r="F43" s="161">
        <v>1</v>
      </c>
      <c r="G43" s="161">
        <v>0</v>
      </c>
      <c r="H43" s="161">
        <v>0</v>
      </c>
      <c r="I43" s="161">
        <v>0</v>
      </c>
      <c r="J43" s="161">
        <v>0</v>
      </c>
      <c r="K43" s="161"/>
      <c r="L43" s="162">
        <f t="shared" si="4"/>
        <v>0</v>
      </c>
    </row>
    <row r="44" spans="1:12" s="155" customFormat="1">
      <c r="A44" s="156" t="s">
        <v>516</v>
      </c>
      <c r="B44" s="157" t="s">
        <v>516</v>
      </c>
      <c r="C44" s="158" t="s">
        <v>183</v>
      </c>
      <c r="D44" s="159" t="s">
        <v>4</v>
      </c>
      <c r="E44" s="160">
        <v>0</v>
      </c>
      <c r="F44" s="161">
        <v>1</v>
      </c>
      <c r="G44" s="161">
        <v>0</v>
      </c>
      <c r="H44" s="161">
        <v>0</v>
      </c>
      <c r="I44" s="161">
        <v>0</v>
      </c>
      <c r="J44" s="161">
        <v>0</v>
      </c>
      <c r="K44" s="161"/>
      <c r="L44" s="162">
        <f t="shared" si="4"/>
        <v>0</v>
      </c>
    </row>
    <row r="45" spans="1:12" s="2" customFormat="1" ht="16.5" thickBot="1">
      <c r="A45" s="121"/>
      <c r="B45" s="122"/>
      <c r="C45" s="116"/>
      <c r="D45" s="117"/>
      <c r="E45" s="126"/>
      <c r="F45" s="127"/>
      <c r="G45" s="127"/>
      <c r="H45" s="127"/>
      <c r="I45" s="127"/>
      <c r="J45" s="127"/>
      <c r="K45" s="127"/>
      <c r="L45" s="128"/>
    </row>
    <row r="46" spans="1:12" ht="16.5" thickTop="1"/>
  </sheetData>
  <mergeCells count="1">
    <mergeCell ref="I3:K3"/>
  </mergeCells>
  <pageMargins left="0.78740157480314965" right="0.78740157480314965" top="0.98425196850393704" bottom="0.98425196850393704" header="0.51181102362204722" footer="0.51181102362204722"/>
  <pageSetup paperSize="9" scale="75" fitToHeight="0" orientation="landscape" r:id="rId1"/>
  <headerFooter alignWithMargins="0">
    <oddHeader>&amp;LAtletická hala Vítkovice
SO 04 - Atletická hala&amp;C04.4.6 - Elektronické komunikace (SLP)&amp;R08/2013
DPS</oddHeader>
    <oddFooter>&amp;Rstrana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13</vt:i4>
      </vt:variant>
    </vt:vector>
  </HeadingPairs>
  <TitlesOfParts>
    <vt:vector size="24" baseType="lpstr">
      <vt:lpstr>Krycí</vt:lpstr>
      <vt:lpstr>rekap</vt:lpstr>
      <vt:lpstr>SK</vt:lpstr>
      <vt:lpstr>CCTV</vt:lpstr>
      <vt:lpstr>PZTS</vt:lpstr>
      <vt:lpstr>EKV</vt:lpstr>
      <vt:lpstr>JČ</vt:lpstr>
      <vt:lpstr>STA</vt:lpstr>
      <vt:lpstr>PS</vt:lpstr>
      <vt:lpstr>GN</vt:lpstr>
      <vt:lpstr>PARK</vt:lpstr>
      <vt:lpstr>CCTV!Názvy_tisku</vt:lpstr>
      <vt:lpstr>EKV!Názvy_tisku</vt:lpstr>
      <vt:lpstr>GN!Názvy_tisku</vt:lpstr>
      <vt:lpstr>JČ!Názvy_tisku</vt:lpstr>
      <vt:lpstr>PARK!Názvy_tisku</vt:lpstr>
      <vt:lpstr>PS!Názvy_tisku</vt:lpstr>
      <vt:lpstr>PZTS!Názvy_tisku</vt:lpstr>
      <vt:lpstr>SK!Názvy_tisku</vt:lpstr>
      <vt:lpstr>STA!Názvy_tisku</vt:lpstr>
      <vt:lpstr>CCTV!Oblast_tisku</vt:lpstr>
      <vt:lpstr>GN!Oblast_tisku</vt:lpstr>
      <vt:lpstr>PZTS!Oblast_tisku</vt:lpstr>
      <vt:lpstr>SK!Oblast_tisku</vt:lpstr>
    </vt:vector>
  </TitlesOfParts>
  <Company>Helika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milan.moc</dc:creator>
  <cp:lastModifiedBy>Hanka</cp:lastModifiedBy>
  <cp:lastPrinted>2013-08-29T18:58:43Z</cp:lastPrinted>
  <dcterms:created xsi:type="dcterms:W3CDTF">2008-02-11T16:11:06Z</dcterms:created>
  <dcterms:modified xsi:type="dcterms:W3CDTF">2013-08-29T19:00:00Z</dcterms:modified>
</cp:coreProperties>
</file>